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ie_Bailey/Dropbox/Consulting/Creative Victoria/CV Evaluation Partner Program/EE Workshops and Resources/EE Workshop 3 - Qual Data/"/>
    </mc:Choice>
  </mc:AlternateContent>
  <xr:revisionPtr revIDLastSave="0" documentId="13_ncr:1_{4F0863D4-F6E4-2046-B15F-FFD286E7BFCF}" xr6:coauthVersionLast="40" xr6:coauthVersionMax="40" xr10:uidLastSave="{00000000-0000-0000-0000-000000000000}"/>
  <bookViews>
    <workbookView xWindow="4540" yWindow="1660" windowWidth="38400" windowHeight="23340" activeTab="4" xr2:uid="{CDA86322-C47D-0042-A987-1F25BB591049}"/>
  </bookViews>
  <sheets>
    <sheet name="SCHOOLS" sheetId="1" r:id="rId1"/>
    <sheet name="Negative responses" sheetId="5" r:id="rId2"/>
    <sheet name="Sheet1" sheetId="6" r:id="rId3"/>
    <sheet name="PIVOT" sheetId="4" r:id="rId4"/>
    <sheet name="RAW DATA" sheetId="2" r:id="rId5"/>
  </sheets>
  <definedNames>
    <definedName name="_xlnm._FilterDatabase" localSheetId="4" hidden="1">'RAW DATA'!$A$1:$AC$1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4" i="4" l="1"/>
  <c r="I105" i="4"/>
  <c r="I100" i="4"/>
  <c r="H108" i="4"/>
  <c r="I102" i="4"/>
  <c r="I101" i="4"/>
  <c r="I108" i="4"/>
  <c r="H107" i="4"/>
  <c r="H106" i="4"/>
  <c r="E104" i="4"/>
  <c r="I98" i="4" s="1"/>
  <c r="D103" i="4"/>
  <c r="D99" i="4"/>
  <c r="E97" i="4"/>
  <c r="I97" i="4" s="1"/>
  <c r="H118" i="4" s="1"/>
  <c r="C93" i="4"/>
  <c r="C90" i="4"/>
  <c r="C88" i="4"/>
  <c r="F113" i="4"/>
  <c r="C85" i="4"/>
  <c r="C82" i="4"/>
  <c r="E99" i="4" s="1"/>
  <c r="I106" i="4" s="1"/>
  <c r="C80" i="4"/>
  <c r="C79" i="4"/>
  <c r="E103" i="4" s="1"/>
  <c r="I99" i="4" s="1"/>
  <c r="B104" i="4"/>
  <c r="B107" i="4"/>
  <c r="B91" i="4"/>
  <c r="B89" i="4"/>
  <c r="B39" i="4"/>
  <c r="B43" i="4"/>
  <c r="B105" i="4"/>
  <c r="B31" i="4"/>
  <c r="B42" i="4"/>
  <c r="B81" i="4"/>
  <c r="B38" i="4"/>
  <c r="B106" i="4"/>
  <c r="B36" i="4"/>
  <c r="E112" i="4"/>
  <c r="B87" i="4"/>
  <c r="B112" i="4"/>
  <c r="B41" i="4"/>
  <c r="B37" i="4"/>
  <c r="B84" i="4"/>
  <c r="B32" i="4"/>
  <c r="B35" i="4"/>
  <c r="B34" i="4"/>
  <c r="B33" i="4"/>
  <c r="B108" i="4"/>
  <c r="B92" i="4"/>
  <c r="B83" i="4"/>
  <c r="B113" i="4"/>
  <c r="B98" i="4"/>
  <c r="B30" i="4"/>
  <c r="B40" i="4"/>
  <c r="D100" i="4" l="1"/>
  <c r="F112" i="4"/>
  <c r="D98" i="4"/>
  <c r="C112" i="4"/>
  <c r="C105" i="4"/>
  <c r="H101" i="4" s="1"/>
  <c r="C106" i="4"/>
  <c r="H102" i="4" s="1"/>
  <c r="C103" i="4"/>
  <c r="H99" i="4" s="1"/>
  <c r="C97" i="4"/>
  <c r="H97" i="4" s="1"/>
  <c r="C113" i="4"/>
  <c r="C104" i="4"/>
  <c r="H98" i="4" s="1"/>
  <c r="C107" i="4"/>
  <c r="H100" i="4" s="1"/>
  <c r="C98" i="4"/>
  <c r="H103" i="4" s="1"/>
  <c r="C102" i="4"/>
  <c r="H105" i="4" s="1"/>
  <c r="C108" i="4"/>
  <c r="H104" i="4" s="1"/>
  <c r="C81" i="4"/>
  <c r="E98" i="4" s="1"/>
  <c r="I103" i="4" s="1"/>
  <c r="C87" i="4"/>
  <c r="C89" i="4"/>
  <c r="C91" i="4"/>
  <c r="C92" i="4"/>
  <c r="C83" i="4"/>
  <c r="C84" i="4"/>
  <c r="E100" i="4" s="1"/>
  <c r="I107" i="4" s="1"/>
  <c r="C30" i="4"/>
  <c r="C31" i="4"/>
  <c r="C32" i="4"/>
  <c r="C34" i="4"/>
  <c r="C33" i="4"/>
  <c r="C35" i="4"/>
  <c r="C36" i="4"/>
  <c r="C37" i="4"/>
  <c r="C38" i="4"/>
  <c r="C39" i="4"/>
  <c r="C40" i="4"/>
  <c r="C41" i="4"/>
  <c r="C42" i="4"/>
  <c r="C43" i="4"/>
</calcChain>
</file>

<file path=xl/sharedStrings.xml><?xml version="1.0" encoding="utf-8"?>
<sst xmlns="http://schemas.openxmlformats.org/spreadsheetml/2006/main" count="1325" uniqueCount="426">
  <si>
    <t>First Nation</t>
  </si>
  <si>
    <t>School</t>
  </si>
  <si>
    <t>Dharawal</t>
  </si>
  <si>
    <t>Bargo PS</t>
  </si>
  <si>
    <t>Kemblawarra PS</t>
  </si>
  <si>
    <t>Warrawong HS</t>
  </si>
  <si>
    <t>Warrawong PS</t>
  </si>
  <si>
    <t>Primary/Secondary</t>
  </si>
  <si>
    <t>Primary school</t>
  </si>
  <si>
    <t>Secondary school</t>
  </si>
  <si>
    <t>Gadigal</t>
  </si>
  <si>
    <t>Laramba School NT</t>
  </si>
  <si>
    <t>Ntaria School NT</t>
  </si>
  <si>
    <t>Alexandria Park Community School NSW</t>
  </si>
  <si>
    <t>Gundungurra</t>
  </si>
  <si>
    <t>Moss Vale HS</t>
  </si>
  <si>
    <t>Moss Vale PS</t>
  </si>
  <si>
    <t>Mittagong PS</t>
  </si>
  <si>
    <t>Yuin</t>
  </si>
  <si>
    <t>Nowra East PS</t>
  </si>
  <si>
    <t>North Nowra PS</t>
  </si>
  <si>
    <t>Jervis Bay PS</t>
  </si>
  <si>
    <t>Primary</t>
  </si>
  <si>
    <t>Evaluation Tool</t>
  </si>
  <si>
    <t>Before/After</t>
  </si>
  <si>
    <t>Student ID</t>
  </si>
  <si>
    <t>Before1</t>
  </si>
  <si>
    <t>Before2</t>
  </si>
  <si>
    <t>Before3</t>
  </si>
  <si>
    <t>Before4</t>
  </si>
  <si>
    <t>After1</t>
  </si>
  <si>
    <t>After2</t>
  </si>
  <si>
    <t>After3</t>
  </si>
  <si>
    <t>After4</t>
  </si>
  <si>
    <t>Happy</t>
  </si>
  <si>
    <t>Excited</t>
  </si>
  <si>
    <t>Code Before1</t>
  </si>
  <si>
    <t>Code Before2</t>
  </si>
  <si>
    <t>Code Before3</t>
  </si>
  <si>
    <t>Code Before4</t>
  </si>
  <si>
    <t>Code After1</t>
  </si>
  <si>
    <t>Code After2</t>
  </si>
  <si>
    <t>Code After3</t>
  </si>
  <si>
    <t>Code like1</t>
  </si>
  <si>
    <t>Like1</t>
  </si>
  <si>
    <t>Code like2</t>
  </si>
  <si>
    <t>BPS3</t>
  </si>
  <si>
    <t>Don't know what to do</t>
  </si>
  <si>
    <t>I enjoyed listening to the trees</t>
  </si>
  <si>
    <t>I'm feeling OK</t>
  </si>
  <si>
    <t>A bit worried because my ears are blocked so I'm scared I won't hear</t>
  </si>
  <si>
    <t>I don't know much about language</t>
  </si>
  <si>
    <t>I feel happy because now I'm more educated about my culture and I've made a new friend</t>
  </si>
  <si>
    <t>I want to know even more!</t>
  </si>
  <si>
    <t>BPS5</t>
  </si>
  <si>
    <t>I feel excited to do this</t>
  </si>
  <si>
    <t>I feel sad that I have to leave</t>
  </si>
  <si>
    <t>I don't know what to expect</t>
  </si>
  <si>
    <t>I know heaps of language</t>
  </si>
  <si>
    <t>I enjoyed it so much</t>
  </si>
  <si>
    <t>I know more about my culture than I did when I started</t>
  </si>
  <si>
    <t>BPS6</t>
  </si>
  <si>
    <t>BPS7</t>
  </si>
  <si>
    <t>Tired</t>
  </si>
  <si>
    <t>Unsure</t>
  </si>
  <si>
    <t>Nervous</t>
  </si>
  <si>
    <t>Hangry</t>
  </si>
  <si>
    <t>Feel that I learnt a lot today and I'm happy</t>
  </si>
  <si>
    <t>I'm excited</t>
  </si>
  <si>
    <t>I don't know much language</t>
  </si>
  <si>
    <t>I know more language/culture</t>
  </si>
  <si>
    <t>I love being able to say something in class with no shame</t>
  </si>
  <si>
    <t>I loved meeting my tree and talking to him especially when he gave me advice</t>
  </si>
  <si>
    <t>I feel calm, safe, happy</t>
  </si>
  <si>
    <t>I loved meeting my tree</t>
  </si>
  <si>
    <t>BPS8</t>
  </si>
  <si>
    <t>BPS9</t>
  </si>
  <si>
    <t>Confused because I don't really know much about Dharawal language</t>
  </si>
  <si>
    <t>I now know more about the language.</t>
  </si>
  <si>
    <t>Still tired</t>
  </si>
  <si>
    <t>BPS11</t>
  </si>
  <si>
    <t>Do not know what will happen</t>
  </si>
  <si>
    <t>Felt good with myself and I am not tired I am happy</t>
  </si>
  <si>
    <t>I had a good day</t>
  </si>
  <si>
    <t>BPS12</t>
  </si>
  <si>
    <t>Not sure</t>
  </si>
  <si>
    <t>Had a good day</t>
  </si>
  <si>
    <t>BPS15</t>
  </si>
  <si>
    <t>I am unsure what is going to happen in this workshop</t>
  </si>
  <si>
    <t>I also feel happy because we get to learn some Dharawal language</t>
  </si>
  <si>
    <t>I feel very happy because we got to learn more Dharawal language and because I got to meet very nice people</t>
  </si>
  <si>
    <t>Awake</t>
  </si>
  <si>
    <t>BPS16</t>
  </si>
  <si>
    <t>Not sure what we are going to learn today</t>
  </si>
  <si>
    <t>Have not learn that much</t>
  </si>
  <si>
    <t>I want to learn more about our culture</t>
  </si>
  <si>
    <t>Nervous, tired</t>
  </si>
  <si>
    <t>It was nice to sit in a room and talk about everything</t>
  </si>
  <si>
    <t>Interested</t>
  </si>
  <si>
    <t>Nervous, surprised</t>
  </si>
  <si>
    <t>What are we learning?</t>
  </si>
  <si>
    <t>Want to learn more about my culture</t>
  </si>
  <si>
    <t>Wish I knew all of the Aboriginal languages</t>
  </si>
  <si>
    <t>BPS17</t>
  </si>
  <si>
    <t>BPS18</t>
  </si>
  <si>
    <t>Don't know much about language / culture</t>
  </si>
  <si>
    <t>Want to learn more</t>
  </si>
  <si>
    <t>Fun</t>
  </si>
  <si>
    <t>Enjoyment</t>
  </si>
  <si>
    <t>Apprehensive</t>
  </si>
  <si>
    <t>Eager to learn</t>
  </si>
  <si>
    <t>Made new friend/s</t>
  </si>
  <si>
    <t>Calm</t>
  </si>
  <si>
    <t>Learned a lot / know more than I did before</t>
  </si>
  <si>
    <t>More confident</t>
  </si>
  <si>
    <t>Increased self-worth</t>
  </si>
  <si>
    <t>Engaged</t>
  </si>
  <si>
    <t>Energy</t>
  </si>
  <si>
    <t>Proud</t>
  </si>
  <si>
    <t>New connections</t>
  </si>
  <si>
    <t>Positive</t>
  </si>
  <si>
    <t>feedback day 1</t>
  </si>
  <si>
    <t>DFD1-2</t>
  </si>
  <si>
    <t>What to change</t>
  </si>
  <si>
    <t>Code what to change</t>
  </si>
  <si>
    <t>Sleepy</t>
  </si>
  <si>
    <t>Shy</t>
  </si>
  <si>
    <t>Uncomfortable</t>
  </si>
  <si>
    <t>Confident</t>
  </si>
  <si>
    <t>Unshy</t>
  </si>
  <si>
    <t>The thing I liked about today was Aunty Joe telling us about her story.</t>
  </si>
  <si>
    <t>The thing I would like is to speak out loud.</t>
  </si>
  <si>
    <t>Nothing was bad</t>
  </si>
  <si>
    <t>Not sure about poetry</t>
  </si>
  <si>
    <t>I feel like I know how to do poetry</t>
  </si>
  <si>
    <t>I liked that you helped everyone with the poetry.</t>
  </si>
  <si>
    <t>What you could improve is nothing</t>
  </si>
  <si>
    <t>DFD1-3</t>
  </si>
  <si>
    <t>DFD1-4</t>
  </si>
  <si>
    <t>Bored</t>
  </si>
  <si>
    <t>Good</t>
  </si>
  <si>
    <t>DFD1-9</t>
  </si>
  <si>
    <t>nervous</t>
  </si>
  <si>
    <t>happy</t>
  </si>
  <si>
    <t>the same and … a bit bored</t>
  </si>
  <si>
    <t>Teach me more words in a fun way. And do more fun things.</t>
  </si>
  <si>
    <t>Normal</t>
  </si>
  <si>
    <t>DFD1-11</t>
  </si>
  <si>
    <t>DFD1-12</t>
  </si>
  <si>
    <t>?</t>
  </si>
  <si>
    <t>I learnt new languages</t>
  </si>
  <si>
    <t>More activities instead of writing</t>
  </si>
  <si>
    <t>DFD1-13</t>
  </si>
  <si>
    <t>The bad thing was people ate the food so there was nothing left</t>
  </si>
  <si>
    <t>DFD1-14</t>
  </si>
  <si>
    <t>DFD1-15</t>
  </si>
  <si>
    <t>Didn’t know that I could write a poem</t>
  </si>
  <si>
    <t>Everything but the poems</t>
  </si>
  <si>
    <t>Physical activities</t>
  </si>
  <si>
    <t>DFD1-16</t>
  </si>
  <si>
    <t>Free</t>
  </si>
  <si>
    <t>Comfortable</t>
  </si>
  <si>
    <t>Unshy, un-nervous</t>
  </si>
  <si>
    <t>I liked the poem writing and also translating my poem in my language</t>
  </si>
  <si>
    <t>A little nervous and scared</t>
  </si>
  <si>
    <t>We got to learn languages</t>
  </si>
  <si>
    <t>Nothing</t>
  </si>
  <si>
    <t>DFD1-18</t>
  </si>
  <si>
    <t>Didn’t know what we were doing</t>
  </si>
  <si>
    <t>bored</t>
  </si>
  <si>
    <t>sweating, hot</t>
  </si>
  <si>
    <t>it was OK</t>
  </si>
  <si>
    <t>DFD1-21</t>
  </si>
  <si>
    <t>DFD1-22</t>
  </si>
  <si>
    <t>At the start of the day I felt excited, nervous, surprised</t>
  </si>
  <si>
    <t xml:space="preserve">Now I feel like I have learned more things about languages. I am surprised with all of the things that were out there that I didn't know of. </t>
  </si>
  <si>
    <t>Surprised, shocked, amazed</t>
  </si>
  <si>
    <t xml:space="preserve">happy  </t>
  </si>
  <si>
    <t>DFD1-23</t>
  </si>
  <si>
    <t>DFD1-24</t>
  </si>
  <si>
    <t>Scared</t>
  </si>
  <si>
    <t>confident</t>
  </si>
  <si>
    <t>DFD1-25</t>
  </si>
  <si>
    <t>Sad</t>
  </si>
  <si>
    <t>depressed</t>
  </si>
  <si>
    <t>sad</t>
  </si>
  <si>
    <t>put more high school</t>
  </si>
  <si>
    <t>DFD1-26</t>
  </si>
  <si>
    <t>angry</t>
  </si>
  <si>
    <t>more stories about background, more elders</t>
  </si>
  <si>
    <t>scared</t>
  </si>
  <si>
    <t>it is a tree</t>
  </si>
  <si>
    <t>calm</t>
  </si>
  <si>
    <t>I liked to learn from Lindsay, Kirli and Aunty Jodie about their stories and where they are from</t>
  </si>
  <si>
    <t>DFD1-28</t>
  </si>
  <si>
    <t>I felt tired and nervous</t>
  </si>
  <si>
    <t>tired</t>
  </si>
  <si>
    <t>DFD1-29</t>
  </si>
  <si>
    <t>Angry</t>
  </si>
  <si>
    <t>I liked how Kirli and Lindsay made me feel confident. They taught me the easy way to write a poem. And they taught me more Dharawal words.</t>
  </si>
  <si>
    <t>Amazed</t>
  </si>
  <si>
    <t>Claustrophobic</t>
  </si>
  <si>
    <t>Depressed</t>
  </si>
  <si>
    <t>feedback day 2</t>
  </si>
  <si>
    <t>Happy, excited</t>
  </si>
  <si>
    <t>Scared. I didn’t know Dharawhal language. energised</t>
  </si>
  <si>
    <t>I felt nervous because I didn’t really know what we were going to do.</t>
  </si>
  <si>
    <t>I didn't know what a Gonda was</t>
  </si>
  <si>
    <t>Tired, sad</t>
  </si>
  <si>
    <t>*drew tired and sad face</t>
  </si>
  <si>
    <t>I feel calm</t>
  </si>
  <si>
    <t>Drew happy figure</t>
  </si>
  <si>
    <t>*Drew blank face filled with question mark</t>
  </si>
  <si>
    <t>*Drew angry face</t>
  </si>
  <si>
    <t>drew tired, nervous and happy faces</t>
  </si>
  <si>
    <t>Drew confused man</t>
  </si>
  <si>
    <t>Drew happy man</t>
  </si>
  <si>
    <t>They done good bye getting everything ready</t>
  </si>
  <si>
    <t>Exsited</t>
  </si>
  <si>
    <t>Bord</t>
  </si>
  <si>
    <t>Drew person looking bored</t>
  </si>
  <si>
    <t>Nofing</t>
  </si>
  <si>
    <t>BOARD!!!</t>
  </si>
  <si>
    <t>TIRED!!!</t>
  </si>
  <si>
    <t>EXHAUSTED!!!</t>
  </si>
  <si>
    <t>Drew confused/nervous figure</t>
  </si>
  <si>
    <t>Drew nervous person</t>
  </si>
  <si>
    <t>Drew girl looking happy, speech bubble 'wow'</t>
  </si>
  <si>
    <t>Nervers</t>
  </si>
  <si>
    <t>drew happy figure</t>
  </si>
  <si>
    <t>Confent</t>
  </si>
  <si>
    <t>we sate down for too long</t>
  </si>
  <si>
    <t>drew angry figure</t>
  </si>
  <si>
    <t>drew sharp lines</t>
  </si>
  <si>
    <t>drew three happy faces</t>
  </si>
  <si>
    <t>excited</t>
  </si>
  <si>
    <t>less sitting next time</t>
  </si>
  <si>
    <t>Tree activity</t>
  </si>
  <si>
    <t>Learning</t>
  </si>
  <si>
    <t>Organised</t>
  </si>
  <si>
    <t>Writing poems</t>
  </si>
  <si>
    <t>Translating into language</t>
  </si>
  <si>
    <t xml:space="preserve">Elders and poets </t>
  </si>
  <si>
    <t>Opportunity to speak</t>
  </si>
  <si>
    <t>More high school students</t>
  </si>
  <si>
    <t>More physical activities</t>
  </si>
  <si>
    <t>Food</t>
  </si>
  <si>
    <t>More elder stories</t>
  </si>
  <si>
    <t>DFD2-8</t>
  </si>
  <si>
    <t>DFD2-14</t>
  </si>
  <si>
    <t>DFD2-15</t>
  </si>
  <si>
    <t>Scepticle and very reserved</t>
  </si>
  <si>
    <t>satisfied and interested</t>
  </si>
  <si>
    <t>I didn’t know if I was good</t>
  </si>
  <si>
    <t>It turned out that I was good</t>
  </si>
  <si>
    <t>More food in workshop</t>
  </si>
  <si>
    <t>G1-4</t>
  </si>
  <si>
    <t>G1-8</t>
  </si>
  <si>
    <t>GUN-6</t>
  </si>
  <si>
    <t>GUN-7</t>
  </si>
  <si>
    <t>Happy, connected, friendly</t>
  </si>
  <si>
    <t>To Kirli and Nic you guys are the best I wish you to lived with me</t>
  </si>
  <si>
    <t>Unhappy/unsure face</t>
  </si>
  <si>
    <t>Happy, connected, excited</t>
  </si>
  <si>
    <t>Drew someone reading poetry in a classroom</t>
  </si>
  <si>
    <t>Drew someone looking scared approaching a classroom</t>
  </si>
  <si>
    <t>I liked it</t>
  </si>
  <si>
    <t>joyful, excited, connected</t>
  </si>
  <si>
    <t>I feel connected thanks Nic and Kirli &lt;3</t>
  </si>
  <si>
    <t>happy face with star eyes</t>
  </si>
  <si>
    <t>worid</t>
  </si>
  <si>
    <t>drew worried face</t>
  </si>
  <si>
    <t>GUN-10</t>
  </si>
  <si>
    <t>GUN-11</t>
  </si>
  <si>
    <t>smart, happy, cool</t>
  </si>
  <si>
    <t xml:space="preserve">scared </t>
  </si>
  <si>
    <t>great, good</t>
  </si>
  <si>
    <t>GUN-18</t>
  </si>
  <si>
    <t>That I could wright poetry – that nothing I wrote would sound good</t>
  </si>
  <si>
    <t>I have never really wrote poetry until today, so I was never really invested</t>
  </si>
  <si>
    <t>Didn’t really want to be here.</t>
  </si>
  <si>
    <t>I was like mmm I don’t know a lot about my self or culture. I didn’t like poems</t>
  </si>
  <si>
    <t>Like I can put words together to make something beautiful – sound beautiful and express my feelings on paper</t>
  </si>
  <si>
    <t>I feel more confident with writing poetry, it has actually really helped me with everything.</t>
  </si>
  <si>
    <t>Feel like I know more. Glad I came and participated.</t>
  </si>
  <si>
    <t>I know a lot bought my self my self and my culture and I like to write them.</t>
  </si>
  <si>
    <t>GUN-19</t>
  </si>
  <si>
    <t>GUN-20</t>
  </si>
  <si>
    <t>GUN-21</t>
  </si>
  <si>
    <t>secondary</t>
  </si>
  <si>
    <t>Brief survey</t>
  </si>
  <si>
    <t>Jervis Bay School</t>
  </si>
  <si>
    <t>Y-6</t>
  </si>
  <si>
    <t>Before I came in I felt nervouse and unsure if I was going to like it</t>
  </si>
  <si>
    <t>*Drew worried face, labelled drawing</t>
  </si>
  <si>
    <t>After I felt happy and proud because we done an activity with the tree that made me chilled</t>
  </si>
  <si>
    <t xml:space="preserve">*Drew happy face, labelled drawing </t>
  </si>
  <si>
    <t>Y-29</t>
  </si>
  <si>
    <t>Y-30</t>
  </si>
  <si>
    <t>I was confused and kind of lost not knowing what to do</t>
  </si>
  <si>
    <t>calmed down, relaxed and felt better</t>
  </si>
  <si>
    <t xml:space="preserve">When I first came I was nervous but then I realized I was happy to get started </t>
  </si>
  <si>
    <t>I was happy</t>
  </si>
  <si>
    <t>Nervous, shy</t>
  </si>
  <si>
    <t>Walking in the bush, calm</t>
  </si>
  <si>
    <t>Y-31</t>
  </si>
  <si>
    <t>Y-35</t>
  </si>
  <si>
    <t>Y-36</t>
  </si>
  <si>
    <t>J</t>
  </si>
  <si>
    <t>I like knowing about my language</t>
  </si>
  <si>
    <t>Excited, scared, nervous that I was going to learn our language, happy</t>
  </si>
  <si>
    <t>Calm, connected, happy, excited, nervous</t>
  </si>
  <si>
    <t>I had a god time but maybe teaching us to speak our language in sentences</t>
  </si>
  <si>
    <t>Negative</t>
  </si>
  <si>
    <t>Neutral</t>
  </si>
  <si>
    <t>BEFORE: AROUSAL</t>
  </si>
  <si>
    <t>BEFORE: EMOTIONAL VALENCE</t>
  </si>
  <si>
    <t>High</t>
  </si>
  <si>
    <t>Medium</t>
  </si>
  <si>
    <t>Positive and Negative</t>
  </si>
  <si>
    <t>Low</t>
  </si>
  <si>
    <t>Medium-High</t>
  </si>
  <si>
    <t>Low and High</t>
  </si>
  <si>
    <t xml:space="preserve">Low  </t>
  </si>
  <si>
    <t xml:space="preserve">Medium </t>
  </si>
  <si>
    <t xml:space="preserve">Positive  </t>
  </si>
  <si>
    <t>Empty</t>
  </si>
  <si>
    <t>Excluded</t>
  </si>
  <si>
    <t>Unconfident</t>
  </si>
  <si>
    <t xml:space="preserve">Sad </t>
  </si>
  <si>
    <t>Sad because it is over</t>
  </si>
  <si>
    <t>Calm/relaxed/peaceful</t>
  </si>
  <si>
    <t>AFTER: AROUSAL</t>
  </si>
  <si>
    <t>AFTER: EMOTIONAL VALENCE</t>
  </si>
  <si>
    <t>Positive and negative</t>
  </si>
  <si>
    <t>Medium-high</t>
  </si>
  <si>
    <t>Love</t>
  </si>
  <si>
    <t>Happy. Know Dharawhal language. Calm.</t>
  </si>
  <si>
    <t xml:space="preserve"> I loved this adventure with Aunty Trish, Aunty Jodie, Kirli and Lindsay.</t>
  </si>
  <si>
    <t>Fun and enjoyment</t>
  </si>
  <si>
    <t>Content</t>
  </si>
  <si>
    <t>Connected</t>
  </si>
  <si>
    <t>Friendly</t>
  </si>
  <si>
    <t>Cool</t>
  </si>
  <si>
    <t>Joyful</t>
  </si>
  <si>
    <t>Smart</t>
  </si>
  <si>
    <t>Exhilirated</t>
  </si>
  <si>
    <t>At home</t>
  </si>
  <si>
    <t>Included/acknowledged</t>
  </si>
  <si>
    <t>Self-knowledge</t>
  </si>
  <si>
    <t>More food</t>
  </si>
  <si>
    <t>More language work</t>
  </si>
  <si>
    <t>Connection</t>
  </si>
  <si>
    <t>OVERALL CHANGE</t>
  </si>
  <si>
    <t>Count of OVERALL CHANGE</t>
  </si>
  <si>
    <t>Row Labels</t>
  </si>
  <si>
    <t>(blank)</t>
  </si>
  <si>
    <t>Grand Total</t>
  </si>
  <si>
    <t>Count of OVERALL CHANGE2</t>
  </si>
  <si>
    <t>costafrobrick (claustrophobic)</t>
  </si>
  <si>
    <t>Count of Code Before1</t>
  </si>
  <si>
    <t>Count of Code Before2</t>
  </si>
  <si>
    <t>Count of Code Before3</t>
  </si>
  <si>
    <t>Count of Code Before4</t>
  </si>
  <si>
    <t>Total responses</t>
  </si>
  <si>
    <t>BEFORE</t>
  </si>
  <si>
    <t>Count of Code After1</t>
  </si>
  <si>
    <t>Count of Code After2</t>
  </si>
  <si>
    <t>Count of Code After3</t>
  </si>
  <si>
    <t>Happy, joyful</t>
  </si>
  <si>
    <t>Proud, smart</t>
  </si>
  <si>
    <t>Engaged, interested, want to learn more</t>
  </si>
  <si>
    <t>Total respondents</t>
  </si>
  <si>
    <t>Apprehensive, claustrophobic, angry</t>
  </si>
  <si>
    <t>Content, comfortable, free</t>
  </si>
  <si>
    <t>Amazed, excited, exhilirated</t>
  </si>
  <si>
    <t>AFTER</t>
  </si>
  <si>
    <t>Calm, relaxed, peaceful, cool</t>
  </si>
  <si>
    <t>Apprehensive:46</t>
  </si>
  <si>
    <t>Bored:6</t>
  </si>
  <si>
    <t>"Don't know much about language or culture":15</t>
  </si>
  <si>
    <t>Angry:2</t>
  </si>
  <si>
    <t>Eager to learn:4</t>
  </si>
  <si>
    <t>Empty:1</t>
  </si>
  <si>
    <t>Excited:26</t>
  </si>
  <si>
    <t>Excluded:1</t>
  </si>
  <si>
    <t>Happy:30</t>
  </si>
  <si>
    <t>Interested:2</t>
  </si>
  <si>
    <t>Normal:10</t>
  </si>
  <si>
    <t>Sad:6</t>
  </si>
  <si>
    <t>Tired:11</t>
  </si>
  <si>
    <t>Unconfident:2</t>
  </si>
  <si>
    <t>Size</t>
  </si>
  <si>
    <t>Arousal</t>
  </si>
  <si>
    <t>Emotional Valence</t>
  </si>
  <si>
    <t>Empty, excluded</t>
  </si>
  <si>
    <t>Apprehensive, angry</t>
  </si>
  <si>
    <t>Proud, confident, smart</t>
  </si>
  <si>
    <t>Happy, fun</t>
  </si>
  <si>
    <t>Not confident</t>
  </si>
  <si>
    <t>Excited, interested</t>
  </si>
  <si>
    <t>Before PIFL</t>
  </si>
  <si>
    <t>After PIFL</t>
  </si>
  <si>
    <t>Happy, had fun</t>
  </si>
  <si>
    <t>Looking forward to it / excited</t>
  </si>
  <si>
    <t>Looking forward to it / happy / excited</t>
  </si>
  <si>
    <t>Tired / neutral</t>
  </si>
  <si>
    <t>Still apprehensive</t>
  </si>
  <si>
    <t>Happy / had fun / excited</t>
  </si>
  <si>
    <t>Sad / bored / excluded</t>
  </si>
  <si>
    <t>Calm / relaxed / cool</t>
  </si>
  <si>
    <t>Proud / confident / smart</t>
  </si>
  <si>
    <t>Indoors/Outdoors?</t>
  </si>
  <si>
    <t>Offsite / At School?</t>
  </si>
  <si>
    <t>Primary and secondary</t>
  </si>
  <si>
    <t xml:space="preserve">But L mustle inside </t>
  </si>
  <si>
    <t xml:space="preserve">like </t>
  </si>
  <si>
    <t>Learned a lot</t>
  </si>
  <si>
    <t>Calm, peaceful</t>
  </si>
  <si>
    <t>Comfortable, free</t>
  </si>
  <si>
    <t>Amazed, fun, exhilirated</t>
  </si>
  <si>
    <t>Confident, proud, smart</t>
  </si>
  <si>
    <t>Before</t>
  </si>
  <si>
    <t>Positive/Negative</t>
  </si>
  <si>
    <t>High/Medium/Low</t>
  </si>
  <si>
    <t>Up/Down/Neutral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</si>
</sst>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C1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4" borderId="0" xfId="0" applyFill="1"/>
    <xf numFmtId="0" fontId="0" fillId="4" borderId="1" xfId="0" applyFill="1" applyBorder="1"/>
    <xf numFmtId="0" fontId="0" fillId="0" borderId="1" xfId="0" applyBorder="1"/>
    <xf numFmtId="0" fontId="0" fillId="8" borderId="1" xfId="0" applyFill="1" applyBorder="1"/>
    <xf numFmtId="0" fontId="2" fillId="2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0" fillId="6" borderId="3" xfId="0" applyFont="1" applyFill="1" applyBorder="1" applyAlignment="1">
      <alignment wrapText="1"/>
    </xf>
    <xf numFmtId="0" fontId="0" fillId="8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9" fontId="0" fillId="0" borderId="0" xfId="2" applyFont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2" applyFont="1" applyBorder="1"/>
    <xf numFmtId="164" fontId="0" fillId="0" borderId="0" xfId="1" applyNumberFormat="1" applyFont="1" applyBorder="1"/>
    <xf numFmtId="164" fontId="0" fillId="0" borderId="0" xfId="1" applyNumberFormat="1" applyFont="1"/>
    <xf numFmtId="1" fontId="0" fillId="0" borderId="0" xfId="1" applyNumberFormat="1" applyFont="1" applyBorder="1"/>
    <xf numFmtId="1" fontId="0" fillId="0" borderId="0" xfId="1" applyNumberFormat="1" applyFo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9" fontId="0" fillId="0" borderId="1" xfId="0" applyNumberFormat="1" applyBorder="1"/>
    <xf numFmtId="9" fontId="0" fillId="0" borderId="2" xfId="0" applyNumberFormat="1" applyFill="1" applyBorder="1"/>
    <xf numFmtId="0" fontId="3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5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colors>
    <mruColors>
      <color rgb="FFD9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1"/>
        <c:ser>
          <c:idx val="0"/>
          <c:order val="0"/>
          <c:tx>
            <c:strRef>
              <c:f>PIVOT!$H$29</c:f>
              <c:strCache>
                <c:ptCount val="1"/>
                <c:pt idx="0">
                  <c:v>Arousal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97-AB46-85F4-6C91C34DE8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97-AB46-85F4-6C91C34DE8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97-AB46-85F4-6C91C34DE8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97-AB46-85F4-6C91C34DE8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597-AB46-85F4-6C91C34DE8B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597-AB46-85F4-6C91C34DE8B2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E-FC44-85A1-29A0DBA617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597-AB46-85F4-6C91C34DE8B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597-AB46-85F4-6C91C34DE8B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597-AB46-85F4-6C91C34DE8B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597-AB46-85F4-6C91C34DE8B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597-AB46-85F4-6C91C34DE8B2}"/>
              </c:ext>
            </c:extLst>
          </c:dPt>
          <c:xVal>
            <c:numRef>
              <c:f>PIVOT!$G$30:$G$41</c:f>
              <c:numCache>
                <c:formatCode>0</c:formatCode>
                <c:ptCount val="12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3</c:v>
                </c:pt>
                <c:pt idx="4">
                  <c:v>-5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</c:numCache>
            </c:numRef>
          </c:xVal>
          <c:yVal>
            <c:numRef>
              <c:f>PIVOT!$H$30:$H$41</c:f>
              <c:numCache>
                <c:formatCode>0</c:formatCode>
                <c:ptCount val="12"/>
                <c:pt idx="0">
                  <c:v>3</c:v>
                </c:pt>
                <c:pt idx="1">
                  <c:v>-3</c:v>
                </c:pt>
                <c:pt idx="2">
                  <c:v>5</c:v>
                </c:pt>
                <c:pt idx="3">
                  <c:v>4</c:v>
                </c:pt>
                <c:pt idx="4">
                  <c:v>-5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-4</c:v>
                </c:pt>
                <c:pt idx="10">
                  <c:v>-5</c:v>
                </c:pt>
                <c:pt idx="11">
                  <c:v>-3</c:v>
                </c:pt>
              </c:numCache>
            </c:numRef>
          </c:yVal>
          <c:bubbleSize>
            <c:numRef>
              <c:f>PIVOT!$I$30:$I$41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26</c:v>
                </c:pt>
                <c:pt idx="6">
                  <c:v>30</c:v>
                </c:pt>
                <c:pt idx="7">
                  <c:v>2</c:v>
                </c:pt>
                <c:pt idx="8">
                  <c:v>10</c:v>
                </c:pt>
                <c:pt idx="9">
                  <c:v>6</c:v>
                </c:pt>
                <c:pt idx="10">
                  <c:v>11</c:v>
                </c:pt>
                <c:pt idx="11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16AE-FC44-85A1-29A0DBA61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32384607"/>
        <c:axId val="710261119"/>
      </c:bubbleChart>
      <c:valAx>
        <c:axId val="73238460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710261119"/>
        <c:crosses val="autoZero"/>
        <c:crossBetween val="midCat"/>
      </c:valAx>
      <c:valAx>
        <c:axId val="71026111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Emotional Valence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crossAx val="732384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participants felt before and after PIFL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(% of respondents, n=123)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PIVOT!$H$96</c:f>
              <c:strCache>
                <c:ptCount val="1"/>
                <c:pt idx="0">
                  <c:v>Before PIFL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1F-E641-AB34-34AD1D95894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1F-E641-AB34-34AD1D95894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1F-E641-AB34-34AD1D9589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PIVOT!$G$97:$G$108</c:f>
              <c:strCache>
                <c:ptCount val="12"/>
                <c:pt idx="0">
                  <c:v>Apprehensive, angry</c:v>
                </c:pt>
                <c:pt idx="1">
                  <c:v>Happy, had fun</c:v>
                </c:pt>
                <c:pt idx="2">
                  <c:v>Looking forward to it / excited</c:v>
                </c:pt>
                <c:pt idx="3">
                  <c:v>Tired</c:v>
                </c:pt>
                <c:pt idx="4">
                  <c:v>Neutral</c:v>
                </c:pt>
                <c:pt idx="5">
                  <c:v>Sad</c:v>
                </c:pt>
                <c:pt idx="6">
                  <c:v>Bored</c:v>
                </c:pt>
                <c:pt idx="7">
                  <c:v>Not confident</c:v>
                </c:pt>
                <c:pt idx="8">
                  <c:v>Empty, excluded</c:v>
                </c:pt>
                <c:pt idx="9">
                  <c:v>Calm, relaxed, peaceful, cool</c:v>
                </c:pt>
                <c:pt idx="10">
                  <c:v>Connected</c:v>
                </c:pt>
                <c:pt idx="11">
                  <c:v>Proud, confident, smart</c:v>
                </c:pt>
              </c:strCache>
            </c:strRef>
          </c:cat>
          <c:val>
            <c:numRef>
              <c:f>PIVOT!$H$97:$H$108</c:f>
              <c:numCache>
                <c:formatCode>0%</c:formatCode>
                <c:ptCount val="12"/>
                <c:pt idx="0">
                  <c:v>0.39669421487603307</c:v>
                </c:pt>
                <c:pt idx="1">
                  <c:v>0.24793388429752067</c:v>
                </c:pt>
                <c:pt idx="2">
                  <c:v>0.23140495867768596</c:v>
                </c:pt>
                <c:pt idx="3">
                  <c:v>9.0909090909090912E-2</c:v>
                </c:pt>
                <c:pt idx="4">
                  <c:v>8.2644628099173556E-2</c:v>
                </c:pt>
                <c:pt idx="5">
                  <c:v>4.9586776859504134E-2</c:v>
                </c:pt>
                <c:pt idx="6">
                  <c:v>4.9586776859504134E-2</c:v>
                </c:pt>
                <c:pt idx="7">
                  <c:v>1.6528925619834711E-2</c:v>
                </c:pt>
                <c:pt idx="8">
                  <c:v>1.6528925619834711E-2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F-E641-AB34-34AD1D958940}"/>
            </c:ext>
          </c:extLst>
        </c:ser>
        <c:ser>
          <c:idx val="1"/>
          <c:order val="1"/>
          <c:tx>
            <c:strRef>
              <c:f>PIVOT!$I$96</c:f>
              <c:strCache>
                <c:ptCount val="1"/>
                <c:pt idx="0">
                  <c:v>After PIFL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9011542589307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1F-E641-AB34-34AD1D958940}"/>
                </c:ext>
              </c:extLst>
            </c:dLbl>
            <c:dLbl>
              <c:idx val="2"/>
              <c:layout>
                <c:manualLayout>
                  <c:x val="4.450577129465361E-3"/>
                  <c:y val="-5.96733120490316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1F-E641-AB34-34AD1D95894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1F-E641-AB34-34AD1D95894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1F-E641-AB34-34AD1D95894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1F-E641-AB34-34AD1D95894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1F-E641-AB34-34AD1D9589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PIVOT!$G$97:$G$108</c:f>
              <c:strCache>
                <c:ptCount val="12"/>
                <c:pt idx="0">
                  <c:v>Apprehensive, angry</c:v>
                </c:pt>
                <c:pt idx="1">
                  <c:v>Happy, had fun</c:v>
                </c:pt>
                <c:pt idx="2">
                  <c:v>Looking forward to it / excited</c:v>
                </c:pt>
                <c:pt idx="3">
                  <c:v>Tired</c:v>
                </c:pt>
                <c:pt idx="4">
                  <c:v>Neutral</c:v>
                </c:pt>
                <c:pt idx="5">
                  <c:v>Sad</c:v>
                </c:pt>
                <c:pt idx="6">
                  <c:v>Bored</c:v>
                </c:pt>
                <c:pt idx="7">
                  <c:v>Not confident</c:v>
                </c:pt>
                <c:pt idx="8">
                  <c:v>Empty, excluded</c:v>
                </c:pt>
                <c:pt idx="9">
                  <c:v>Calm, relaxed, peaceful, cool</c:v>
                </c:pt>
                <c:pt idx="10">
                  <c:v>Connected</c:v>
                </c:pt>
                <c:pt idx="11">
                  <c:v>Proud, confident, smart</c:v>
                </c:pt>
              </c:strCache>
            </c:strRef>
          </c:cat>
          <c:val>
            <c:numRef>
              <c:f>PIVOT!$I$97:$I$108</c:f>
              <c:numCache>
                <c:formatCode>0%</c:formatCode>
                <c:ptCount val="12"/>
                <c:pt idx="0">
                  <c:v>2.4390243902439025E-2</c:v>
                </c:pt>
                <c:pt idx="1">
                  <c:v>0.49593495934959347</c:v>
                </c:pt>
                <c:pt idx="2">
                  <c:v>9.7560975609756101E-2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3.2520325203252036E-2</c:v>
                </c:pt>
                <c:pt idx="7">
                  <c:v>0</c:v>
                </c:pt>
                <c:pt idx="8">
                  <c:v>0</c:v>
                </c:pt>
                <c:pt idx="9">
                  <c:v>0.22764227642276422</c:v>
                </c:pt>
                <c:pt idx="10">
                  <c:v>7.3170731707317069E-2</c:v>
                </c:pt>
                <c:pt idx="11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F-E641-AB34-34AD1D9589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1032463"/>
        <c:axId val="711034143"/>
      </c:barChart>
      <c:catAx>
        <c:axId val="71103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034143"/>
        <c:crosses val="autoZero"/>
        <c:auto val="1"/>
        <c:lblAlgn val="ctr"/>
        <c:lblOffset val="100"/>
        <c:noMultiLvlLbl val="0"/>
      </c:catAx>
      <c:valAx>
        <c:axId val="71103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032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PIVOT!$H$111</c:f>
              <c:strCache>
                <c:ptCount val="1"/>
                <c:pt idx="0">
                  <c:v>Before PIFL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4A-2541-B1E9-CE2415691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4A-2541-B1E9-CE2415691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4A-2541-B1E9-CE2415691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4A-2541-B1E9-CE2415691161}"/>
              </c:ext>
            </c:extLst>
          </c:dPt>
          <c:cat>
            <c:strRef>
              <c:f>PIVOT!$G$112:$G$115</c:f>
              <c:strCache>
                <c:ptCount val="4"/>
                <c:pt idx="0">
                  <c:v>Apprehensive</c:v>
                </c:pt>
                <c:pt idx="1">
                  <c:v>Looking forward to it / happy / excited</c:v>
                </c:pt>
                <c:pt idx="2">
                  <c:v>Tired / neutral</c:v>
                </c:pt>
                <c:pt idx="3">
                  <c:v>Sad / bored / excluded</c:v>
                </c:pt>
              </c:strCache>
            </c:strRef>
          </c:cat>
          <c:val>
            <c:numRef>
              <c:f>PIVOT!$H$112:$H$115</c:f>
              <c:numCache>
                <c:formatCode>0%</c:formatCode>
                <c:ptCount val="4"/>
                <c:pt idx="0">
                  <c:v>0.42</c:v>
                </c:pt>
                <c:pt idx="1">
                  <c:v>0.48</c:v>
                </c:pt>
                <c:pt idx="2">
                  <c:v>0.17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7-4D46-910F-1303E5C61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PIVOT!$H$117</c:f>
              <c:strCache>
                <c:ptCount val="1"/>
                <c:pt idx="0">
                  <c:v>After PIFL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8B-6E44-8E88-BA6DAF3437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8B-6E44-8E88-BA6DAF3437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8B-6E44-8E88-BA6DAF3437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8B-6E44-8E88-BA6DAF3437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8B-6E44-8E88-BA6DAF3437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B-6E44-8E88-BA6DAF343736}"/>
              </c:ext>
            </c:extLst>
          </c:dPt>
          <c:cat>
            <c:strRef>
              <c:f>PIVOT!$G$118:$G$123</c:f>
              <c:strCache>
                <c:ptCount val="6"/>
                <c:pt idx="0">
                  <c:v>Still apprehensive</c:v>
                </c:pt>
                <c:pt idx="1">
                  <c:v>Happy / had fun / excited</c:v>
                </c:pt>
                <c:pt idx="2">
                  <c:v>Sad / bored / excluded</c:v>
                </c:pt>
                <c:pt idx="3">
                  <c:v>Calm / relaxed / cool</c:v>
                </c:pt>
                <c:pt idx="4">
                  <c:v>Proud / confident / smart</c:v>
                </c:pt>
                <c:pt idx="5">
                  <c:v>Connected</c:v>
                </c:pt>
              </c:strCache>
            </c:strRef>
          </c:cat>
          <c:val>
            <c:numRef>
              <c:f>PIVOT!$H$118:$H$123</c:f>
              <c:numCache>
                <c:formatCode>0%</c:formatCode>
                <c:ptCount val="6"/>
                <c:pt idx="0">
                  <c:v>2.4390243902439025E-2</c:v>
                </c:pt>
                <c:pt idx="1">
                  <c:v>0.6</c:v>
                </c:pt>
                <c:pt idx="2">
                  <c:v>0.03</c:v>
                </c:pt>
                <c:pt idx="3">
                  <c:v>0.23</c:v>
                </c:pt>
                <c:pt idx="4">
                  <c:v>0.24</c:v>
                </c:pt>
                <c:pt idx="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4-5B4C-971D-82537441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49-694E-ADFA-54C458FEC7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49-694E-ADFA-54C458FEC7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49-694E-ADFA-54C458FEC7AA}"/>
              </c:ext>
            </c:extLst>
          </c:dPt>
          <c:cat>
            <c:strRef>
              <c:f>PIVOT!$E$4:$E$6</c:f>
              <c:strCache>
                <c:ptCount val="3"/>
                <c:pt idx="0">
                  <c:v>Negative</c:v>
                </c:pt>
                <c:pt idx="1">
                  <c:v>Neutral</c:v>
                </c:pt>
                <c:pt idx="2">
                  <c:v>Positive</c:v>
                </c:pt>
              </c:strCache>
            </c:strRef>
          </c:cat>
          <c:val>
            <c:numRef>
              <c:f>PIVOT!$F$4:$F$6</c:f>
              <c:numCache>
                <c:formatCode>0%</c:formatCode>
                <c:ptCount val="3"/>
                <c:pt idx="0">
                  <c:v>0.05</c:v>
                </c:pt>
                <c:pt idx="1">
                  <c:v>0.02</c:v>
                </c:pt>
                <c:pt idx="2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E-2945-AE91-3F4D18AF7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1"/>
        <c:ser>
          <c:idx val="0"/>
          <c:order val="0"/>
          <c:tx>
            <c:strRef>
              <c:f>PIVOT!$F$79</c:f>
              <c:strCache>
                <c:ptCount val="1"/>
                <c:pt idx="0">
                  <c:v>Arousal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9B-6140-B1ED-E93671863E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9B-6140-B1ED-E93671863E1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9B-6140-B1ED-E93671863E1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9B-6140-B1ED-E93671863E1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9B-6140-B1ED-E93671863E1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9B-6140-B1ED-E93671863E1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9B-6140-B1ED-E93671863E1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9B-6140-B1ED-E93671863E1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9B-6140-B1ED-E93671863E1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9B-6140-B1ED-E93671863E1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7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9B-6140-B1ED-E93671863E16}"/>
              </c:ext>
            </c:extLst>
          </c:dPt>
          <c:xVal>
            <c:numRef>
              <c:f>PIVOT!$E$80:$E$90</c:f>
              <c:numCache>
                <c:formatCode>0</c:formatCode>
                <c:ptCount val="11"/>
                <c:pt idx="0" formatCode="General">
                  <c:v>5</c:v>
                </c:pt>
                <c:pt idx="1">
                  <c:v>-3</c:v>
                </c:pt>
                <c:pt idx="2">
                  <c:v>-3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-4</c:v>
                </c:pt>
                <c:pt idx="9">
                  <c:v>-4</c:v>
                </c:pt>
                <c:pt idx="10">
                  <c:v>2</c:v>
                </c:pt>
              </c:numCache>
            </c:numRef>
          </c:xVal>
          <c:yVal>
            <c:numRef>
              <c:f>PIVOT!$F$80:$F$90</c:f>
              <c:numCache>
                <c:formatCode>0</c:formatCode>
                <c:ptCount val="11"/>
                <c:pt idx="0" formatCode="General">
                  <c:v>5</c:v>
                </c:pt>
                <c:pt idx="1">
                  <c:v>3</c:v>
                </c:pt>
                <c:pt idx="2">
                  <c:v>-3</c:v>
                </c:pt>
                <c:pt idx="3">
                  <c:v>4</c:v>
                </c:pt>
                <c:pt idx="4">
                  <c:v>1</c:v>
                </c:pt>
                <c:pt idx="5">
                  <c:v>-3</c:v>
                </c:pt>
                <c:pt idx="6">
                  <c:v>3</c:v>
                </c:pt>
                <c:pt idx="7">
                  <c:v>0</c:v>
                </c:pt>
                <c:pt idx="8">
                  <c:v>-4</c:v>
                </c:pt>
                <c:pt idx="9">
                  <c:v>-5</c:v>
                </c:pt>
                <c:pt idx="10">
                  <c:v>4</c:v>
                </c:pt>
              </c:numCache>
            </c:numRef>
          </c:yVal>
          <c:bubbleSize>
            <c:numRef>
              <c:f>PIVOT!$G$80:$G$90</c:f>
              <c:numCache>
                <c:formatCode>_(* #,##0_);_(* \(#,##0\);_(* "-"??_);_(@_)</c:formatCode>
                <c:ptCount val="11"/>
                <c:pt idx="0" formatCode="General">
                  <c:v>20</c:v>
                </c:pt>
                <c:pt idx="1">
                  <c:v>3</c:v>
                </c:pt>
                <c:pt idx="2">
                  <c:v>4</c:v>
                </c:pt>
                <c:pt idx="3">
                  <c:v>29</c:v>
                </c:pt>
                <c:pt idx="4">
                  <c:v>40</c:v>
                </c:pt>
                <c:pt idx="5">
                  <c:v>28</c:v>
                </c:pt>
                <c:pt idx="6">
                  <c:v>53</c:v>
                </c:pt>
                <c:pt idx="7">
                  <c:v>0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3F9B-6140-B1ED-E9367186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32384607"/>
        <c:axId val="710261119"/>
      </c:bubbleChart>
      <c:valAx>
        <c:axId val="73238460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0261119"/>
        <c:crosses val="autoZero"/>
        <c:crossBetween val="midCat"/>
      </c:valAx>
      <c:valAx>
        <c:axId val="71026111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Emotional Valence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crossAx val="732384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1676598</xdr:colOff>
      <xdr:row>24</xdr:row>
      <xdr:rowOff>16540</xdr:rowOff>
    </xdr:from>
    <xdr:to>
      <xdr:col>18</xdr:col>
      <xdr:colOff>59071</xdr:colOff>
      <xdr:row>42</xdr:row>
      <xdr:rowOff>187054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CD45649-A8C6-9743-AA39-CF89A3AAE9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1154813</xdr:colOff>
      <xdr:row>97</xdr:row>
      <xdr:rowOff>193749</xdr:rowOff>
    </xdr:from>
    <xdr:to>
      <xdr:col>14</xdr:col>
      <xdr:colOff>18805</xdr:colOff>
      <xdr:row>116</xdr:row>
      <xdr:rowOff>167364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D6D6222-77E4-674F-9AF2-EF36558204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57101</xdr:colOff>
      <xdr:row>108</xdr:row>
      <xdr:rowOff>55920</xdr:rowOff>
    </xdr:from>
    <xdr:to>
      <xdr:col>11</xdr:col>
      <xdr:colOff>336698</xdr:colOff>
      <xdr:row>121</xdr:row>
      <xdr:rowOff>111445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6887779-C121-3944-B949-205207D3D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27566</xdr:colOff>
      <xdr:row>110</xdr:row>
      <xdr:rowOff>55919</xdr:rowOff>
    </xdr:from>
    <xdr:to>
      <xdr:col>17</xdr:col>
      <xdr:colOff>51195</xdr:colOff>
      <xdr:row>123</xdr:row>
      <xdr:rowOff>111444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14D5B09-FBCF-5845-8C7F-DF12B7CEE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539504</xdr:colOff>
      <xdr:row>5</xdr:row>
      <xdr:rowOff>124834</xdr:rowOff>
    </xdr:from>
    <xdr:to>
      <xdr:col>15</xdr:col>
      <xdr:colOff>179277</xdr:colOff>
      <xdr:row>18</xdr:row>
      <xdr:rowOff>180360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40F7951-12F8-084F-A329-6721D12A4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482402</xdr:colOff>
      <xdr:row>68</xdr:row>
      <xdr:rowOff>9844</xdr:rowOff>
    </xdr:from>
    <xdr:to>
      <xdr:col>14</xdr:col>
      <xdr:colOff>125030</xdr:colOff>
      <xdr:row>86</xdr:row>
      <xdr:rowOff>180359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092A8AF-16E4-794B-AA5D-6A348848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kie Bailey" refreshedDate="43481.529877083332" createdVersion="6" refreshedVersion="6" minRefreshableVersion="3" recordCount="151" xr:uid="{441E1291-E8FD-B84A-9168-55517457EAC9}">
  <cacheSource type="worksheet">
    <worksheetSource ref="A1:W14" sheet="RAW DATA"/>
  </cacheSource>
  <cacheFields count="30">
    <cacheField name="First Nation" numFmtId="0">
      <sharedItems count="4">
        <s v="Dharawal"/>
        <s v="Gadigal"/>
        <s v="Gundungurra"/>
        <s v="Yuin"/>
      </sharedItems>
    </cacheField>
    <cacheField name="School" numFmtId="0">
      <sharedItems containsBlank="1"/>
    </cacheField>
    <cacheField name="Primary/Secondary" numFmtId="0">
      <sharedItems containsBlank="1"/>
    </cacheField>
    <cacheField name="Evaluation Tool" numFmtId="0">
      <sharedItems/>
    </cacheField>
    <cacheField name="Student ID" numFmtId="0">
      <sharedItems/>
    </cacheField>
    <cacheField name="Before1" numFmtId="0">
      <sharedItems containsBlank="1"/>
    </cacheField>
    <cacheField name="Before2" numFmtId="0">
      <sharedItems containsBlank="1"/>
    </cacheField>
    <cacheField name="Before3" numFmtId="0">
      <sharedItems containsBlank="1"/>
    </cacheField>
    <cacheField name="Before4" numFmtId="0">
      <sharedItems containsBlank="1"/>
    </cacheField>
    <cacheField name="Code Before1" numFmtId="0">
      <sharedItems containsBlank="1" count="15">
        <s v="Happy"/>
        <s v="Excited"/>
        <s v="Apprehensive"/>
        <s v="Tired"/>
        <s v="Don't know much about language / culture"/>
        <s v="Eager to learn"/>
        <s v="Bored"/>
        <s v="Normal"/>
        <m/>
        <s v="drew angry figure"/>
        <s v="Sad"/>
        <s v="Interested"/>
        <s v="Empty"/>
        <s v="Excluded"/>
        <s v="Unconfident"/>
      </sharedItems>
    </cacheField>
    <cacheField name="Code Before2" numFmtId="0">
      <sharedItems containsBlank="1" count="12">
        <s v="Excited"/>
        <m/>
        <s v="Don't know much about language / culture"/>
        <s v="Tired"/>
        <s v="Happy"/>
        <s v="Eager to learn"/>
        <s v="Sad"/>
        <s v="Angry"/>
        <s v="Bored"/>
        <s v="Confident"/>
        <s v="Unconfident"/>
        <s v="Apprehensive"/>
      </sharedItems>
    </cacheField>
    <cacheField name="Code Before3" numFmtId="0">
      <sharedItems containsBlank="1" count="7">
        <s v="Eager to learn"/>
        <m/>
        <s v="Excited"/>
        <s v="Don't know much about language / culture"/>
        <s v="Tired"/>
        <s v="Confident"/>
        <s v="Happy"/>
      </sharedItems>
    </cacheField>
    <cacheField name="Code Before4" numFmtId="0">
      <sharedItems containsBlank="1" count="3">
        <s v="Don't know much about language / culture"/>
        <m/>
        <s v="Tired"/>
      </sharedItems>
    </cacheField>
    <cacheField name="After1" numFmtId="0">
      <sharedItems containsBlank="1"/>
    </cacheField>
    <cacheField name="After2" numFmtId="0">
      <sharedItems containsBlank="1"/>
    </cacheField>
    <cacheField name="After3" numFmtId="0">
      <sharedItems containsBlank="1"/>
    </cacheField>
    <cacheField name="After4" numFmtId="0">
      <sharedItems containsBlank="1"/>
    </cacheField>
    <cacheField name="Code After1" numFmtId="0">
      <sharedItems containsBlank="1" count="28">
        <s v="Learned a lot / know more than I did before"/>
        <s v="Fun"/>
        <s v="Enjoyment"/>
        <s v="Happy"/>
        <s v="More confident"/>
        <s v="Increased self-worth"/>
        <s v="Engaged"/>
        <s v="Energy"/>
        <s v="Want to learn more"/>
        <m/>
        <s v="confident"/>
        <s v="Tired"/>
        <s v="Good"/>
        <s v="Bored"/>
        <s v="Amazed"/>
        <s v="Angry"/>
        <s v="Calm/relaxed/peaceful"/>
        <s v="Love"/>
        <s v="Excited"/>
        <s v="Fun and enjoyment"/>
        <s v="Content"/>
        <s v="Interested"/>
        <s v="Proud"/>
        <s v="Friendly"/>
        <s v="Joyful"/>
        <s v="Smart"/>
        <s v="Included/acknowledged"/>
        <s v="Sad because it is over"/>
      </sharedItems>
    </cacheField>
    <cacheField name="Code After2" numFmtId="0">
      <sharedItems containsBlank="1" count="24">
        <s v="Excited"/>
        <s v="Learned a lot / know more than I did before"/>
        <m/>
        <s v="Enjoyment"/>
        <s v="Happy"/>
        <s v="Engaged"/>
        <s v="Energy"/>
        <s v="Proud"/>
        <s v="Tired"/>
        <s v="Free"/>
        <s v="Claustrophobic"/>
        <s v="Sad"/>
        <s v="Calm"/>
        <s v="Apprehensive"/>
        <s v="Sad "/>
        <s v="Sad because it is over"/>
        <s v="Love"/>
        <s v="Fun and enjoyment"/>
        <s v="Calm/relaxed/peaceful"/>
        <s v="Interested"/>
        <s v="Confident"/>
        <s v="Connected"/>
        <s v="Cool"/>
        <s v="Self-knowledge"/>
      </sharedItems>
    </cacheField>
    <cacheField name="Code After3" numFmtId="0">
      <sharedItems containsBlank="1" count="22">
        <s v="Want to learn more"/>
        <m/>
        <s v="Made new friend/s"/>
        <s v="Calm"/>
        <s v="Happy"/>
        <s v="Learned a lot / know more than I did before"/>
        <s v="New connections"/>
        <s v="bored"/>
        <s v="Comfortable"/>
        <s v="Depressed"/>
        <s v="Confident"/>
        <s v="Tired"/>
        <s v="Sad because it is over"/>
        <s v="Smart"/>
        <s v="Proud"/>
        <s v="Connected"/>
        <s v="Cool"/>
        <s v="Exhilirated"/>
        <s v="At home"/>
        <s v="Self-knowledge"/>
        <s v="Fun and enjoyment"/>
        <s v="Excited"/>
      </sharedItems>
    </cacheField>
    <cacheField name="BEFORE: AROUSAL" numFmtId="0">
      <sharedItems containsBlank="1" count="9">
        <s v="High"/>
        <s v="Medium-High"/>
        <s v="Low"/>
        <s v="Low and High"/>
        <s v="Low  "/>
        <m/>
        <s v="Medium "/>
        <s v="Neutral"/>
        <s v="Medium"/>
      </sharedItems>
    </cacheField>
    <cacheField name="BEFORE: EMOTIONAL VALENCE" numFmtId="0">
      <sharedItems containsBlank="1" count="7">
        <s v="Positive"/>
        <s v="Negative"/>
        <s v="Positive and Negative"/>
        <m/>
        <s v="Positive  "/>
        <s v="Neutral"/>
        <s v="Medium "/>
      </sharedItems>
    </cacheField>
    <cacheField name="AFTER: AROUSAL" numFmtId="0">
      <sharedItems containsBlank="1"/>
    </cacheField>
    <cacheField name="AFTER: EMOTIONAL VALENCE" numFmtId="0">
      <sharedItems containsBlank="1"/>
    </cacheField>
    <cacheField name="OVERALL CHANGE" numFmtId="0">
      <sharedItems containsBlank="1" count="5">
        <s v="Positive"/>
        <s v="Neutral"/>
        <s v="Negative"/>
        <m/>
        <s v="Same" u="1"/>
      </sharedItems>
    </cacheField>
    <cacheField name="Like1" numFmtId="0">
      <sharedItems containsBlank="1"/>
    </cacheField>
    <cacheField name="Code like1" numFmtId="0">
      <sharedItems containsBlank="1"/>
    </cacheField>
    <cacheField name="Code like2" numFmtId="0">
      <sharedItems containsBlank="1"/>
    </cacheField>
    <cacheField name="What to change" numFmtId="0">
      <sharedItems containsBlank="1"/>
    </cacheField>
    <cacheField name="Code what to chang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">
  <r>
    <x v="0"/>
    <s v="Bargo PS"/>
    <s v="Primary"/>
    <s v="Before/After"/>
    <s v="BPS1"/>
    <s v="Happy"/>
    <s v="Excited"/>
    <s v="Ready to learn"/>
    <s v="Don't know much about language"/>
    <x v="0"/>
    <x v="0"/>
    <x v="0"/>
    <x v="0"/>
    <s v="Full of information about people where they come from and how Eathan gave acknowledgement of country"/>
    <s v="Excited"/>
    <s v="Now I know a lot of language"/>
    <s v="Ready to learn"/>
    <x v="0"/>
    <x v="0"/>
    <x v="0"/>
    <x v="0"/>
    <x v="0"/>
    <s v="High"/>
    <s v="Positive"/>
    <x v="0"/>
    <s v="I learned a lot about language"/>
    <s v="Learning"/>
    <m/>
    <m/>
    <m/>
  </r>
  <r>
    <x v="0"/>
    <s v="Bargo PS"/>
    <s v="Primary"/>
    <s v="Before/After"/>
    <s v="BPS2"/>
    <s v="Excited"/>
    <s v="Hangry"/>
    <m/>
    <m/>
    <x v="1"/>
    <x v="1"/>
    <x v="1"/>
    <x v="1"/>
    <s v="It was so fun I want to do it again some time"/>
    <s v="I learn about my Aboriginal language"/>
    <s v="I'm so happy"/>
    <m/>
    <x v="1"/>
    <x v="1"/>
    <x v="0"/>
    <x v="0"/>
    <x v="1"/>
    <s v="High"/>
    <s v="Positive"/>
    <x v="0"/>
    <m/>
    <m/>
    <m/>
    <m/>
    <m/>
  </r>
  <r>
    <x v="0"/>
    <s v="Bargo PS"/>
    <s v="Primary"/>
    <s v="Before/After"/>
    <s v="BPS3"/>
    <s v="Don't know what to do"/>
    <m/>
    <m/>
    <m/>
    <x v="2"/>
    <x v="1"/>
    <x v="1"/>
    <x v="1"/>
    <s v="I enjoyed listening to the trees"/>
    <m/>
    <m/>
    <m/>
    <x v="2"/>
    <x v="2"/>
    <x v="1"/>
    <x v="1"/>
    <x v="1"/>
    <s v="Medium"/>
    <s v="Positive"/>
    <x v="0"/>
    <m/>
    <m/>
    <m/>
    <m/>
    <m/>
  </r>
  <r>
    <x v="0"/>
    <s v="Bargo PS"/>
    <s v="Primary"/>
    <s v="Before/After"/>
    <s v="BPS4"/>
    <s v="Excited"/>
    <m/>
    <m/>
    <m/>
    <x v="1"/>
    <x v="1"/>
    <x v="1"/>
    <x v="1"/>
    <s v="Even more excited"/>
    <s v="I had fun"/>
    <m/>
    <m/>
    <x v="1"/>
    <x v="0"/>
    <x v="1"/>
    <x v="0"/>
    <x v="0"/>
    <s v="High"/>
    <s v="Positive"/>
    <x v="0"/>
    <m/>
    <m/>
    <m/>
    <m/>
    <m/>
  </r>
  <r>
    <x v="0"/>
    <s v="Bargo PS"/>
    <s v="Primary"/>
    <s v="Before/After"/>
    <s v="BPS5"/>
    <s v="I'm feeling OK"/>
    <s v="A bit worried because my ears are blocked so I'm scared I won't hear"/>
    <s v="I don't know much about language"/>
    <m/>
    <x v="2"/>
    <x v="2"/>
    <x v="1"/>
    <x v="1"/>
    <s v="I feel happy because now I'm more educated about my culture and I've made a new friend"/>
    <s v="I want to know even more!"/>
    <m/>
    <m/>
    <x v="3"/>
    <x v="1"/>
    <x v="2"/>
    <x v="0"/>
    <x v="2"/>
    <s v="High"/>
    <s v="Positive"/>
    <x v="0"/>
    <m/>
    <m/>
    <m/>
    <m/>
    <m/>
  </r>
  <r>
    <x v="0"/>
    <s v="Bargo PS"/>
    <s v="Primary"/>
    <s v="Before/After"/>
    <s v="BPS6"/>
    <s v="I feel excited to do this"/>
    <s v="I don't know much about language"/>
    <s v="I don't know what to expect"/>
    <m/>
    <x v="2"/>
    <x v="2"/>
    <x v="2"/>
    <x v="1"/>
    <s v="I feel sad that I have to leave"/>
    <s v="I know heaps of language"/>
    <s v="I enjoyed it so much"/>
    <s v="I know more about my culture than I did when I started"/>
    <x v="0"/>
    <x v="3"/>
    <x v="1"/>
    <x v="0"/>
    <x v="2"/>
    <s v="Medium"/>
    <s v="Positive"/>
    <x v="0"/>
    <m/>
    <m/>
    <m/>
    <m/>
    <m/>
  </r>
  <r>
    <x v="0"/>
    <s v="Bargo PS"/>
    <s v="Primary"/>
    <s v="Before/After"/>
    <s v="BPS7"/>
    <s v="Tired"/>
    <s v="Unsure"/>
    <s v="Nervous"/>
    <s v="Hangry"/>
    <x v="2"/>
    <x v="3"/>
    <x v="1"/>
    <x v="1"/>
    <s v="Feel that I learnt a lot today and I'm happy"/>
    <m/>
    <m/>
    <m/>
    <x v="0"/>
    <x v="4"/>
    <x v="1"/>
    <x v="2"/>
    <x v="1"/>
    <s v="Medium"/>
    <s v="Positive"/>
    <x v="0"/>
    <m/>
    <m/>
    <m/>
    <m/>
    <m/>
  </r>
  <r>
    <x v="0"/>
    <s v="Bargo PS"/>
    <s v="Primary"/>
    <s v="Before/After"/>
    <s v="BPS8"/>
    <s v="I don't know what to expect"/>
    <s v="Tired"/>
    <s v="I'm excited"/>
    <s v="I don't know much language"/>
    <x v="2"/>
    <x v="0"/>
    <x v="3"/>
    <x v="2"/>
    <s v="I know more language/culture"/>
    <s v="I feel calm, safe, happy"/>
    <s v="I love being able to say something in class with no shame"/>
    <s v="I loved meeting my tree and talking to him especially when he gave me advice"/>
    <x v="4"/>
    <x v="1"/>
    <x v="3"/>
    <x v="3"/>
    <x v="2"/>
    <s v="Low"/>
    <s v="Positive"/>
    <x v="0"/>
    <s v="I loved meeting my tree"/>
    <s v="Tree activity"/>
    <m/>
    <m/>
    <m/>
  </r>
  <r>
    <x v="0"/>
    <s v="Bargo PS"/>
    <s v="Primary"/>
    <s v="Before/After"/>
    <s v="BPS9"/>
    <s v="Confused because I don't really know much about Dharawal language"/>
    <m/>
    <m/>
    <m/>
    <x v="2"/>
    <x v="2"/>
    <x v="1"/>
    <x v="1"/>
    <s v="I feel like I know lots more than what I did before."/>
    <s v="I now know more about the language."/>
    <m/>
    <m/>
    <x v="0"/>
    <x v="2"/>
    <x v="1"/>
    <x v="1"/>
    <x v="1"/>
    <m/>
    <s v="Positive"/>
    <x v="0"/>
    <m/>
    <m/>
    <m/>
    <m/>
    <m/>
  </r>
  <r>
    <x v="0"/>
    <s v="Bargo PS"/>
    <s v="Primary"/>
    <s v="Before/After"/>
    <s v="BPS10"/>
    <s v="Tired"/>
    <m/>
    <m/>
    <m/>
    <x v="3"/>
    <x v="1"/>
    <x v="1"/>
    <x v="1"/>
    <s v="Still tired"/>
    <s v="I learned a lot"/>
    <m/>
    <m/>
    <x v="0"/>
    <x v="2"/>
    <x v="1"/>
    <x v="2"/>
    <x v="3"/>
    <s v="Low"/>
    <s v="Positive"/>
    <x v="0"/>
    <m/>
    <m/>
    <m/>
    <m/>
    <m/>
  </r>
  <r>
    <x v="0"/>
    <s v="Bargo PS"/>
    <s v="Primary"/>
    <s v="Before/After"/>
    <s v="BPS11"/>
    <s v="Do not know what will happen"/>
    <s v="Tired"/>
    <m/>
    <m/>
    <x v="2"/>
    <x v="3"/>
    <x v="1"/>
    <x v="1"/>
    <s v="Felt good with myself and I am not tired I am happy"/>
    <s v="I had a good day"/>
    <m/>
    <m/>
    <x v="5"/>
    <x v="5"/>
    <x v="4"/>
    <x v="2"/>
    <x v="1"/>
    <s v="Medium"/>
    <s v="Positive"/>
    <x v="0"/>
    <m/>
    <m/>
    <m/>
    <m/>
    <m/>
  </r>
  <r>
    <x v="0"/>
    <s v="Bargo PS"/>
    <s v="Primary"/>
    <s v="Before/After"/>
    <s v="BPS12"/>
    <s v="Not sure"/>
    <s v="Tired"/>
    <m/>
    <m/>
    <x v="2"/>
    <x v="3"/>
    <x v="1"/>
    <x v="1"/>
    <s v="Happy"/>
    <s v="Had a good day"/>
    <m/>
    <m/>
    <x v="6"/>
    <x v="4"/>
    <x v="1"/>
    <x v="4"/>
    <x v="1"/>
    <s v="Medium"/>
    <s v="Positive"/>
    <x v="0"/>
    <m/>
    <m/>
    <m/>
    <m/>
    <m/>
  </r>
  <r>
    <x v="0"/>
    <s v="Bargo PS"/>
    <s v="Primary"/>
    <s v="Before/After"/>
    <s v="BPS13"/>
    <s v="Tired"/>
    <s v="I don't know much about Dharawal languages"/>
    <m/>
    <m/>
    <x v="4"/>
    <x v="3"/>
    <x v="1"/>
    <x v="1"/>
    <s v="I am filled with energy "/>
    <s v="I know more about languages"/>
    <m/>
    <m/>
    <x v="6"/>
    <x v="6"/>
    <x v="5"/>
    <x v="4"/>
    <x v="1"/>
    <s v="High"/>
    <s v="Positive"/>
    <x v="0"/>
    <m/>
    <m/>
    <m/>
    <m/>
    <m/>
  </r>
  <r>
    <x v="0"/>
    <s v="Bargo PS"/>
    <s v="Primary"/>
    <s v="Before/After"/>
    <s v="BPS14"/>
    <s v="I don't know much about Dharawal languages"/>
    <m/>
    <m/>
    <m/>
    <x v="4"/>
    <x v="1"/>
    <x v="1"/>
    <x v="1"/>
    <s v="Happy and proud"/>
    <m/>
    <m/>
    <m/>
    <x v="3"/>
    <x v="7"/>
    <x v="1"/>
    <x v="5"/>
    <x v="1"/>
    <s v="Medium"/>
    <s v="Positive"/>
    <x v="0"/>
    <m/>
    <m/>
    <m/>
    <m/>
    <m/>
  </r>
  <r>
    <x v="0"/>
    <s v="Bargo PS"/>
    <s v="Primary"/>
    <s v="Before/After"/>
    <s v="BPS15"/>
    <s v="I am unsure what is going to happen in this workshop"/>
    <s v="I also feel happy because we get to learn some Dharawal language"/>
    <m/>
    <m/>
    <x v="2"/>
    <x v="4"/>
    <x v="1"/>
    <x v="1"/>
    <s v="I feel very happy because we got to learn more Dharawal language and because I got to meet very nice people"/>
    <m/>
    <m/>
    <m/>
    <x v="3"/>
    <x v="1"/>
    <x v="6"/>
    <x v="1"/>
    <x v="0"/>
    <s v="High"/>
    <s v="Positive"/>
    <x v="0"/>
    <m/>
    <m/>
    <m/>
    <m/>
    <m/>
  </r>
  <r>
    <x v="0"/>
    <s v="Bargo PS"/>
    <s v="Primary"/>
    <s v="Before/After"/>
    <s v="BPS16"/>
    <s v="Tired"/>
    <s v="Unsure"/>
    <m/>
    <m/>
    <x v="2"/>
    <x v="3"/>
    <x v="1"/>
    <x v="1"/>
    <s v="Awake"/>
    <s v="Happy"/>
    <m/>
    <m/>
    <x v="7"/>
    <x v="5"/>
    <x v="4"/>
    <x v="2"/>
    <x v="1"/>
    <s v="Medium"/>
    <s v="Positive"/>
    <x v="0"/>
    <m/>
    <m/>
    <m/>
    <m/>
    <m/>
  </r>
  <r>
    <x v="0"/>
    <s v="Bargo PS"/>
    <s v="Primary"/>
    <s v="Before/After"/>
    <s v="BPS17"/>
    <s v="Nervous, tired"/>
    <s v="Not sure what we are going to learn today"/>
    <s v="Have not learn that much"/>
    <s v="I want to learn more about our culture"/>
    <x v="2"/>
    <x v="5"/>
    <x v="1"/>
    <x v="1"/>
    <s v="It was nice to sit in a room and talk about everything"/>
    <s v="Still tired"/>
    <m/>
    <m/>
    <x v="2"/>
    <x v="2"/>
    <x v="1"/>
    <x v="3"/>
    <x v="2"/>
    <s v="Low"/>
    <s v="Positive"/>
    <x v="0"/>
    <m/>
    <m/>
    <m/>
    <m/>
    <m/>
  </r>
  <r>
    <x v="0"/>
    <s v="Bargo PS"/>
    <s v="Primary"/>
    <s v="Before/After"/>
    <s v="BPS18"/>
    <s v="Nervous, surprised"/>
    <s v="What are we learning?"/>
    <s v="Interested"/>
    <s v="Happy"/>
    <x v="2"/>
    <x v="4"/>
    <x v="1"/>
    <x v="1"/>
    <s v="Want to learn more about my culture"/>
    <s v="Wish I knew all of the Aboriginal languages"/>
    <s v="Interested"/>
    <m/>
    <x v="8"/>
    <x v="5"/>
    <x v="1"/>
    <x v="1"/>
    <x v="0"/>
    <s v="Medium"/>
    <s v="Positive"/>
    <x v="0"/>
    <m/>
    <m/>
    <m/>
    <m/>
    <m/>
  </r>
  <r>
    <x v="0"/>
    <s v="feedback day 1"/>
    <m/>
    <s v="Before/After"/>
    <s v="DFD1-1"/>
    <s v="I want to know about some other languages"/>
    <s v="*Drew face with thought bubble which said: I want to know about some other languages and I kept on asking myself what sort of word is it is"/>
    <m/>
    <m/>
    <x v="5"/>
    <x v="1"/>
    <x v="1"/>
    <x v="1"/>
    <s v="I now have no questions."/>
    <s v="I learned new languages and how important Dharawal language is"/>
    <s v="I love this program"/>
    <s v="It gives opportunities to learn more stuff"/>
    <x v="9"/>
    <x v="2"/>
    <x v="1"/>
    <x v="1"/>
    <x v="0"/>
    <s v="Medium"/>
    <s v="Positive"/>
    <x v="0"/>
    <m/>
    <m/>
    <m/>
    <s v="Maybe put tables it's hard to work like this"/>
    <s v="Tables"/>
  </r>
  <r>
    <x v="0"/>
    <s v="feedback day 1"/>
    <m/>
    <s v="Before/After"/>
    <s v="DFD1-2"/>
    <s v="Nervous"/>
    <s v="Uncomfortable"/>
    <s v="Sleepy"/>
    <s v="Shy"/>
    <x v="2"/>
    <x v="3"/>
    <x v="1"/>
    <x v="1"/>
    <s v="Confident"/>
    <s v="Awake"/>
    <s v="Unshy"/>
    <s v="Drew happy figure"/>
    <x v="9"/>
    <x v="2"/>
    <x v="1"/>
    <x v="3"/>
    <x v="1"/>
    <s v="Medium"/>
    <s v="Positive"/>
    <x v="0"/>
    <s v="The thing I liked about today was Aunty Joe telling us about her story."/>
    <s v="Elders and poets "/>
    <m/>
    <s v="The thing I would like is to speak out loud."/>
    <s v="Opportunity to speak"/>
  </r>
  <r>
    <x v="0"/>
    <s v="feedback day 1"/>
    <m/>
    <s v="Before/After"/>
    <s v="DFD1-3"/>
    <s v="*Drew blank face filled with question mark"/>
    <m/>
    <m/>
    <m/>
    <x v="2"/>
    <x v="1"/>
    <x v="1"/>
    <x v="1"/>
    <s v="*Drew angry face"/>
    <m/>
    <m/>
    <m/>
    <x v="9"/>
    <x v="2"/>
    <x v="1"/>
    <x v="3"/>
    <x v="1"/>
    <s v="High"/>
    <s v="Negative"/>
    <x v="0"/>
    <s v="Nothing was bad"/>
    <m/>
    <m/>
    <m/>
    <m/>
  </r>
  <r>
    <x v="0"/>
    <s v="feedback day 1"/>
    <m/>
    <s v="Before/After"/>
    <s v="DFD1-4"/>
    <s v="Not sure about poetry"/>
    <m/>
    <m/>
    <m/>
    <x v="2"/>
    <x v="1"/>
    <x v="1"/>
    <x v="1"/>
    <s v="I feel like I know how to do poetry"/>
    <m/>
    <m/>
    <m/>
    <x v="9"/>
    <x v="2"/>
    <x v="1"/>
    <x v="1"/>
    <x v="1"/>
    <s v="Medium"/>
    <s v="Positive"/>
    <x v="0"/>
    <s v="I liked that you helped everyone with the poetry."/>
    <s v="Elders and poets "/>
    <m/>
    <s v="What you could improve is nothing"/>
    <s v="Nothing"/>
  </r>
  <r>
    <x v="0"/>
    <s v="feedback day 1"/>
    <m/>
    <s v="Before/After"/>
    <s v="DFD1-5"/>
    <s v="Sad it was boring"/>
    <s v="Drew sad face"/>
    <m/>
    <m/>
    <x v="6"/>
    <x v="6"/>
    <x v="1"/>
    <x v="1"/>
    <s v="Happy I am with my aunty and minjar"/>
    <s v="Found new words"/>
    <m/>
    <m/>
    <x v="9"/>
    <x v="2"/>
    <x v="1"/>
    <x v="2"/>
    <x v="1"/>
    <s v="Medium"/>
    <s v="Positive"/>
    <x v="0"/>
    <m/>
    <m/>
    <m/>
    <s v="Did not get to play"/>
    <s v="More physical activities"/>
  </r>
  <r>
    <x v="0"/>
    <s v="feedback day 1"/>
    <m/>
    <s v="Before/After"/>
    <s v="DFD1-6"/>
    <s v="Really angry"/>
    <s v="Bored"/>
    <m/>
    <m/>
    <x v="6"/>
    <x v="7"/>
    <x v="1"/>
    <x v="1"/>
    <s v="Still bored but I like writing about my culture "/>
    <s v="I felt claustraphobic and I wanted to go home"/>
    <m/>
    <m/>
    <x v="9"/>
    <x v="2"/>
    <x v="1"/>
    <x v="3"/>
    <x v="1"/>
    <s v="Low"/>
    <s v="Positive and negative"/>
    <x v="0"/>
    <m/>
    <m/>
    <m/>
    <s v="More people high school age, more story tellling about our culture"/>
    <s v="More high school students"/>
  </r>
  <r>
    <x v="0"/>
    <s v="feedback day 1"/>
    <m/>
    <s v="Before/After"/>
    <s v="DFD1-7"/>
    <s v="Good"/>
    <s v="Drew thumbs up"/>
    <m/>
    <m/>
    <x v="0"/>
    <x v="1"/>
    <x v="1"/>
    <x v="1"/>
    <s v="Great"/>
    <s v="Drew bigger thumbs up"/>
    <m/>
    <m/>
    <x v="9"/>
    <x v="2"/>
    <x v="1"/>
    <x v="6"/>
    <x v="4"/>
    <s v="High"/>
    <s v="Positive"/>
    <x v="0"/>
    <m/>
    <m/>
    <m/>
    <m/>
    <m/>
  </r>
  <r>
    <x v="0"/>
    <s v="feedback day 1"/>
    <m/>
    <s v="Before/After"/>
    <s v="DFD1-8"/>
    <s v="Excited"/>
    <m/>
    <m/>
    <m/>
    <x v="1"/>
    <x v="1"/>
    <x v="1"/>
    <x v="1"/>
    <s v="Tired"/>
    <m/>
    <m/>
    <m/>
    <x v="9"/>
    <x v="2"/>
    <x v="1"/>
    <x v="0"/>
    <x v="4"/>
    <s v="Low"/>
    <m/>
    <x v="0"/>
    <s v="All of it"/>
    <m/>
    <m/>
    <s v="More dancing, more activities"/>
    <s v="More physical activities"/>
  </r>
  <r>
    <x v="0"/>
    <s v="feedback day 1"/>
    <m/>
    <s v="Before/After"/>
    <s v="DFD1-9"/>
    <s v="Tired"/>
    <s v="nervous"/>
    <s v="happy"/>
    <s v="drew tired, nervous and happy faces"/>
    <x v="2"/>
    <x v="4"/>
    <x v="4"/>
    <x v="1"/>
    <s v="the same and … a bit bored"/>
    <m/>
    <m/>
    <m/>
    <x v="10"/>
    <x v="1"/>
    <x v="7"/>
    <x v="3"/>
    <x v="2"/>
    <s v="Low"/>
    <s v="Positive and negative"/>
    <x v="0"/>
    <s v="I liked how Kirli and Lindsay made me feel confident. They taught me the easy way to write a poem. And they taught me more Dharawal words."/>
    <s v="Elders and poets "/>
    <s v="Learning"/>
    <s v="Teach me more words in a fun way. And do more fun things."/>
    <s v="More physical activities"/>
  </r>
  <r>
    <x v="0"/>
    <s v="feedback day 1"/>
    <m/>
    <s v="Before/After"/>
    <s v="DFD1-10"/>
    <s v="Normal, felt normal about aboriginal"/>
    <m/>
    <m/>
    <m/>
    <x v="7"/>
    <x v="1"/>
    <x v="1"/>
    <x v="1"/>
    <s v="Felt exactly the same"/>
    <s v="I learned most poems have death"/>
    <m/>
    <m/>
    <x v="0"/>
    <x v="2"/>
    <x v="1"/>
    <x v="7"/>
    <x v="5"/>
    <s v="Neutral"/>
    <s v="Neutral"/>
    <x v="1"/>
    <m/>
    <m/>
    <m/>
    <s v="Make it fun"/>
    <s v="More physical activities"/>
  </r>
  <r>
    <x v="0"/>
    <s v="feedback day 1"/>
    <m/>
    <s v="Before/After"/>
    <s v="DFD1-11"/>
    <s v="?"/>
    <m/>
    <m/>
    <m/>
    <x v="2"/>
    <x v="1"/>
    <x v="1"/>
    <x v="1"/>
    <s v="Tired"/>
    <m/>
    <m/>
    <m/>
    <x v="11"/>
    <x v="2"/>
    <x v="1"/>
    <x v="1"/>
    <x v="1"/>
    <s v="Low"/>
    <m/>
    <x v="1"/>
    <s v="I learnt new languages"/>
    <s v="Learning"/>
    <m/>
    <s v="More activities instead of writing"/>
    <s v="More physical activities"/>
  </r>
  <r>
    <x v="0"/>
    <s v="feedback day 1"/>
    <m/>
    <s v="Before/After"/>
    <s v="DFD1-12"/>
    <s v="Drew confused man"/>
    <m/>
    <m/>
    <m/>
    <x v="2"/>
    <x v="1"/>
    <x v="1"/>
    <x v="1"/>
    <s v="Drew happy man"/>
    <m/>
    <m/>
    <m/>
    <x v="12"/>
    <x v="2"/>
    <x v="1"/>
    <x v="1"/>
    <x v="1"/>
    <s v="Medium"/>
    <s v="Positive"/>
    <x v="0"/>
    <s v="They done good bye getting everything ready"/>
    <s v="Organised"/>
    <m/>
    <s v="The bad thing was people ate the food so there was nothing left"/>
    <s v="Food"/>
  </r>
  <r>
    <x v="0"/>
    <s v="feedback day 1"/>
    <m/>
    <s v="Before/After"/>
    <s v="DFD1-13"/>
    <s v="Exsited"/>
    <s v="Drew happy figure"/>
    <m/>
    <m/>
    <x v="1"/>
    <x v="1"/>
    <x v="1"/>
    <x v="1"/>
    <s v="Bord"/>
    <s v="Drew person looking bored"/>
    <m/>
    <m/>
    <x v="13"/>
    <x v="2"/>
    <x v="1"/>
    <x v="0"/>
    <x v="0"/>
    <s v="Low"/>
    <s v="Negative"/>
    <x v="2"/>
    <m/>
    <m/>
    <m/>
    <s v="Nofing"/>
    <m/>
  </r>
  <r>
    <x v="0"/>
    <s v="feedback day 1"/>
    <m/>
    <s v="Before/After"/>
    <s v="DFD1-14"/>
    <s v="Didn’t know that I could write a poem"/>
    <m/>
    <m/>
    <m/>
    <x v="8"/>
    <x v="1"/>
    <x v="1"/>
    <x v="1"/>
    <s v="BOARD!!!"/>
    <s v="TIRED!!!"/>
    <s v="EXHAUSTED!!!"/>
    <m/>
    <x v="13"/>
    <x v="8"/>
    <x v="5"/>
    <x v="5"/>
    <x v="1"/>
    <s v="Low"/>
    <s v="Negative"/>
    <x v="2"/>
    <s v="Everything but the poems"/>
    <m/>
    <m/>
    <s v="Physical activities"/>
    <s v="More physical activities"/>
  </r>
  <r>
    <x v="0"/>
    <s v="feedback day 1"/>
    <m/>
    <s v="Before/After"/>
    <s v="DFD1-15"/>
    <s v="Nervous"/>
    <s v="Shy"/>
    <s v="Uncomfortable"/>
    <s v="Drew confused/nervous figure"/>
    <x v="2"/>
    <x v="1"/>
    <x v="1"/>
    <x v="1"/>
    <s v="Free"/>
    <s v="Unshy, un-nervous"/>
    <s v="Confident"/>
    <s v="Comfortable"/>
    <x v="10"/>
    <x v="9"/>
    <x v="8"/>
    <x v="1"/>
    <x v="1"/>
    <s v="Medium-high"/>
    <s v="Positive"/>
    <x v="0"/>
    <s v="I liked the poem writing and also translating my poem in my language"/>
    <s v="Writing poems"/>
    <s v="Translating into language"/>
    <m/>
    <m/>
  </r>
  <r>
    <x v="0"/>
    <s v="feedback day 1"/>
    <m/>
    <s v="Before/After"/>
    <s v="DFD1-16"/>
    <s v="A little nervous and scared"/>
    <s v="Drew nervous person"/>
    <m/>
    <m/>
    <x v="2"/>
    <x v="1"/>
    <x v="1"/>
    <x v="1"/>
    <s v="Happy"/>
    <s v="Drew happy figure"/>
    <m/>
    <m/>
    <x v="3"/>
    <x v="2"/>
    <x v="1"/>
    <x v="1"/>
    <x v="1"/>
    <s v="Medium"/>
    <s v="Positive"/>
    <x v="0"/>
    <s v="We got to learn languages"/>
    <s v="Learning"/>
    <m/>
    <s v="Nothing"/>
    <m/>
  </r>
  <r>
    <x v="0"/>
    <s v="feedback day 1"/>
    <m/>
    <s v="Before/After"/>
    <s v="DFD1-17"/>
    <s v="Happy"/>
    <m/>
    <m/>
    <m/>
    <x v="0"/>
    <x v="1"/>
    <x v="1"/>
    <x v="1"/>
    <s v="WOW"/>
    <m/>
    <m/>
    <m/>
    <x v="14"/>
    <x v="2"/>
    <x v="1"/>
    <x v="1"/>
    <x v="0"/>
    <s v="High"/>
    <s v="Positive"/>
    <x v="0"/>
    <s v="I like the languaged and the guid poetry"/>
    <s v="Learning"/>
    <s v="Writing poems"/>
    <m/>
    <m/>
  </r>
  <r>
    <x v="0"/>
    <s v="feedback day 1"/>
    <m/>
    <s v="Before/After"/>
    <s v="DFD1-18"/>
    <s v="Didn’t know what we were doing"/>
    <s v="Bored"/>
    <m/>
    <m/>
    <x v="2"/>
    <x v="8"/>
    <x v="1"/>
    <x v="1"/>
    <s v="Tired"/>
    <s v="sweating, hot"/>
    <s v="costafrobrick (claustrophobic)"/>
    <m/>
    <x v="11"/>
    <x v="10"/>
    <x v="1"/>
    <x v="4"/>
    <x v="1"/>
    <s v="Low"/>
    <s v="Negative"/>
    <x v="2"/>
    <s v="it was OK"/>
    <m/>
    <m/>
    <s v="Nothing"/>
    <m/>
  </r>
  <r>
    <x v="0"/>
    <s v="feedback day 1"/>
    <m/>
    <s v="Before/After"/>
    <s v="DFD1-19"/>
    <m/>
    <m/>
    <m/>
    <m/>
    <x v="8"/>
    <x v="1"/>
    <x v="1"/>
    <x v="1"/>
    <s v="It was fun because I had cookies"/>
    <s v="It was fun"/>
    <s v="I learned stuff, I learned lungu"/>
    <m/>
    <x v="1"/>
    <x v="1"/>
    <x v="1"/>
    <x v="5"/>
    <x v="3"/>
    <s v="Medium"/>
    <s v="Positive"/>
    <x v="0"/>
    <m/>
    <m/>
    <m/>
    <s v="Make it fun"/>
    <s v="More physical activities"/>
  </r>
  <r>
    <x v="0"/>
    <s v="feedback day 1"/>
    <m/>
    <s v="Before/After"/>
    <s v="DFD1-20"/>
    <s v="I felt bored"/>
    <s v="I knew no Aboriginal word"/>
    <m/>
    <m/>
    <x v="6"/>
    <x v="2"/>
    <x v="1"/>
    <x v="1"/>
    <s v="I felt confident"/>
    <s v="I know some Aboriginal word"/>
    <m/>
    <m/>
    <x v="10"/>
    <x v="1"/>
    <x v="1"/>
    <x v="4"/>
    <x v="1"/>
    <s v="Medium"/>
    <s v="Positive"/>
    <x v="0"/>
    <m/>
    <m/>
    <m/>
    <s v="Make it fun"/>
    <s v="More physical activities"/>
  </r>
  <r>
    <x v="0"/>
    <s v="feedback day 1"/>
    <m/>
    <s v="Before/After"/>
    <s v="DFD1-21"/>
    <s v="At the start of the day I felt excited, nervous, surprised"/>
    <s v="Drew girl looking happy, speech bubble 'wow'"/>
    <m/>
    <m/>
    <x v="2"/>
    <x v="1"/>
    <x v="1"/>
    <x v="1"/>
    <s v="Now I feel like I have learned more things about languages. I am surprised with all of the things that were out there that I didn't know of. "/>
    <s v="Surprised, shocked, amazed"/>
    <m/>
    <m/>
    <x v="14"/>
    <x v="1"/>
    <x v="1"/>
    <x v="0"/>
    <x v="4"/>
    <s v="High"/>
    <s v="Positive"/>
    <x v="0"/>
    <m/>
    <m/>
    <m/>
    <m/>
    <m/>
  </r>
  <r>
    <x v="0"/>
    <s v="feedback day 1"/>
    <m/>
    <s v="Before/After"/>
    <s v="DFD1-22"/>
    <s v="Nervers"/>
    <s v="Drew happy figure"/>
    <m/>
    <m/>
    <x v="2"/>
    <x v="1"/>
    <x v="1"/>
    <x v="1"/>
    <s v="happy  "/>
    <s v="Drew happy figure"/>
    <m/>
    <m/>
    <x v="3"/>
    <x v="2"/>
    <x v="1"/>
    <x v="0"/>
    <x v="4"/>
    <s v="Medium"/>
    <s v="Positive"/>
    <x v="0"/>
    <m/>
    <m/>
    <m/>
    <m/>
    <m/>
  </r>
  <r>
    <x v="0"/>
    <s v="feedback day 1"/>
    <m/>
    <s v="Before/After"/>
    <s v="DFD1-23"/>
    <s v="Scared"/>
    <m/>
    <m/>
    <m/>
    <x v="2"/>
    <x v="1"/>
    <x v="1"/>
    <x v="1"/>
    <s v="Confent"/>
    <m/>
    <m/>
    <m/>
    <x v="10"/>
    <x v="2"/>
    <x v="1"/>
    <x v="0"/>
    <x v="1"/>
    <s v="Medium"/>
    <s v="Positive"/>
    <x v="0"/>
    <m/>
    <m/>
    <m/>
    <s v="we sate down for too long"/>
    <s v="More physical activities"/>
  </r>
  <r>
    <x v="0"/>
    <s v="feedback day 1"/>
    <m/>
    <s v="Before/After"/>
    <s v="DFD1-24"/>
    <s v="Bored"/>
    <s v="Sad"/>
    <s v="depressed"/>
    <m/>
    <x v="6"/>
    <x v="6"/>
    <x v="1"/>
    <x v="1"/>
    <s v="bored"/>
    <s v="sad"/>
    <s v="depressed"/>
    <m/>
    <x v="13"/>
    <x v="11"/>
    <x v="9"/>
    <x v="2"/>
    <x v="1"/>
    <s v="Low"/>
    <s v="Negative"/>
    <x v="2"/>
    <m/>
    <m/>
    <m/>
    <s v="put more high school"/>
    <s v="More high school students"/>
  </r>
  <r>
    <x v="0"/>
    <s v="feedback day 1"/>
    <m/>
    <s v="Before/After"/>
    <s v="DFD1-25"/>
    <s v="drew happy figure"/>
    <m/>
    <m/>
    <m/>
    <x v="9"/>
    <x v="1"/>
    <x v="1"/>
    <x v="1"/>
    <s v="angry"/>
    <m/>
    <m/>
    <m/>
    <x v="15"/>
    <x v="2"/>
    <x v="1"/>
    <x v="6"/>
    <x v="0"/>
    <s v="High"/>
    <s v="Negative"/>
    <x v="2"/>
    <m/>
    <m/>
    <m/>
    <s v="more stories about background, more elders"/>
    <s v="More elder stories"/>
  </r>
  <r>
    <x v="0"/>
    <s v="feedback day 1"/>
    <m/>
    <s v="Before/After"/>
    <s v="DFD1-26"/>
    <s v="I didn't know what a Gonda was"/>
    <s v="nervous"/>
    <s v="scared"/>
    <s v="drew sharp lines"/>
    <x v="2"/>
    <x v="2"/>
    <x v="1"/>
    <x v="1"/>
    <s v="it is a tree"/>
    <s v="calm"/>
    <s v="Confident"/>
    <m/>
    <x v="0"/>
    <x v="12"/>
    <x v="10"/>
    <x v="0"/>
    <x v="1"/>
    <s v="Low"/>
    <s v="Positive"/>
    <x v="0"/>
    <s v="I liked to learn from Lindsay, Kirli and Aunty Jodie about their stories and where they are from"/>
    <s v="Elders and poets "/>
    <m/>
    <m/>
    <m/>
  </r>
  <r>
    <x v="0"/>
    <s v="feedback day 1"/>
    <m/>
    <s v="Before/After"/>
    <s v="DFD1-27"/>
    <s v="happy"/>
    <m/>
    <m/>
    <m/>
    <x v="0"/>
    <x v="1"/>
    <x v="1"/>
    <x v="1"/>
    <s v="I like languages"/>
    <m/>
    <m/>
    <m/>
    <x v="0"/>
    <x v="2"/>
    <x v="1"/>
    <x v="6"/>
    <x v="0"/>
    <s v="Medium"/>
    <s v="Positive"/>
    <x v="0"/>
    <s v="I like writing poetry"/>
    <s v="Writing poems"/>
    <m/>
    <m/>
    <m/>
  </r>
  <r>
    <x v="0"/>
    <s v="feedback day 1"/>
    <m/>
    <s v="Before/After"/>
    <s v="DFD1-28"/>
    <s v="I felt tired and nervous"/>
    <m/>
    <m/>
    <m/>
    <x v="2"/>
    <x v="3"/>
    <x v="1"/>
    <x v="1"/>
    <s v="happy"/>
    <s v="nervous"/>
    <s v="tired"/>
    <s v="drew three happy faces"/>
    <x v="3"/>
    <x v="13"/>
    <x v="11"/>
    <x v="6"/>
    <x v="1"/>
    <s v="Medium-high"/>
    <s v="Positive and negative"/>
    <x v="0"/>
    <m/>
    <m/>
    <m/>
    <m/>
    <m/>
  </r>
  <r>
    <x v="0"/>
    <s v="feedback day 1"/>
    <m/>
    <s v="Before/After"/>
    <s v="DFD1-29"/>
    <s v="excited"/>
    <s v="nervous"/>
    <m/>
    <m/>
    <x v="2"/>
    <x v="1"/>
    <x v="1"/>
    <x v="1"/>
    <m/>
    <m/>
    <m/>
    <m/>
    <x v="9"/>
    <x v="2"/>
    <x v="1"/>
    <x v="0"/>
    <x v="2"/>
    <m/>
    <m/>
    <x v="3"/>
    <m/>
    <m/>
    <m/>
    <s v="less sitting next time"/>
    <s v="More physical activities"/>
  </r>
  <r>
    <x v="0"/>
    <s v="feedback day 1"/>
    <m/>
    <s v="Before/After"/>
    <s v="DFD1-30"/>
    <s v="happy face"/>
    <s v="happy  "/>
    <m/>
    <m/>
    <x v="0"/>
    <x v="1"/>
    <x v="1"/>
    <x v="1"/>
    <s v="happy face"/>
    <s v="happy  "/>
    <m/>
    <m/>
    <x v="3"/>
    <x v="2"/>
    <x v="1"/>
    <x v="6"/>
    <x v="6"/>
    <s v="Medium"/>
    <s v="Positive"/>
    <x v="0"/>
    <s v="I like writing poetry"/>
    <s v="Writing poems"/>
    <m/>
    <m/>
    <m/>
  </r>
  <r>
    <x v="0"/>
    <s v="feedback day 2"/>
    <m/>
    <s v="Before/After"/>
    <s v="DFD2-1"/>
    <s v="Happy"/>
    <s v="Happy face"/>
    <m/>
    <m/>
    <x v="0"/>
    <x v="1"/>
    <x v="1"/>
    <x v="1"/>
    <s v="Sad and happy"/>
    <s v="Happy face and sad face"/>
    <m/>
    <m/>
    <x v="3"/>
    <x v="14"/>
    <x v="1"/>
    <x v="6"/>
    <x v="6"/>
    <s v="Medium"/>
    <s v="Positive and negative"/>
    <x v="0"/>
    <m/>
    <m/>
    <m/>
    <m/>
    <m/>
  </r>
  <r>
    <x v="0"/>
    <s v="feedback day 2"/>
    <m/>
    <s v="Before/After"/>
    <s v="DFD2-2"/>
    <s v="Silly"/>
    <m/>
    <m/>
    <m/>
    <x v="0"/>
    <x v="1"/>
    <x v="1"/>
    <x v="1"/>
    <s v="Carm, sad because why wont be coming back"/>
    <m/>
    <m/>
    <m/>
    <x v="16"/>
    <x v="15"/>
    <x v="1"/>
    <x v="1"/>
    <x v="0"/>
    <s v="Low"/>
    <s v="Positive"/>
    <x v="0"/>
    <m/>
    <m/>
    <m/>
    <m/>
    <m/>
  </r>
  <r>
    <x v="0"/>
    <s v="feedback day 2"/>
    <m/>
    <s v="Before/After"/>
    <s v="DFD2-3"/>
    <s v="I loved it. It was good dancing with Lindsay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0"/>
    <s v="feedback day 2"/>
    <m/>
    <s v="Before/After"/>
    <s v="DFD2-4"/>
    <s v="Sad face"/>
    <m/>
    <m/>
    <m/>
    <x v="10"/>
    <x v="1"/>
    <x v="1"/>
    <x v="1"/>
    <m/>
    <s v="Happy face  "/>
    <m/>
    <m/>
    <x v="3"/>
    <x v="2"/>
    <x v="1"/>
    <x v="2"/>
    <x v="1"/>
    <s v="Medium"/>
    <s v="Positive"/>
    <x v="0"/>
    <s v="I liked art with aunty thrishand lindsy"/>
    <s v="Art and dance"/>
    <s v="Elders and poets"/>
    <m/>
    <m/>
  </r>
  <r>
    <x v="0"/>
    <s v="feedback day 2"/>
    <m/>
    <s v="Before/After"/>
    <s v="DFD2-5"/>
    <s v="Sad face"/>
    <m/>
    <m/>
    <m/>
    <x v="10"/>
    <x v="1"/>
    <x v="1"/>
    <x v="1"/>
    <m/>
    <s v="Happy face"/>
    <m/>
    <m/>
    <x v="3"/>
    <x v="2"/>
    <x v="1"/>
    <x v="2"/>
    <x v="1"/>
    <s v="Medium"/>
    <s v="Positive"/>
    <x v="0"/>
    <s v="I loved working with trish and the scratch boards"/>
    <s v="Art and dance"/>
    <s v="Elders and poets"/>
    <m/>
    <m/>
  </r>
  <r>
    <x v="0"/>
    <s v="feedback day 2"/>
    <m/>
    <s v="Before/After"/>
    <s v="DFD2-6"/>
    <s v="Excited, happy, confident"/>
    <m/>
    <m/>
    <m/>
    <x v="1"/>
    <x v="4"/>
    <x v="5"/>
    <x v="1"/>
    <s v="Relaxed, sad that were not coming tomorrow"/>
    <s v="Sad face"/>
    <m/>
    <m/>
    <x v="16"/>
    <x v="15"/>
    <x v="1"/>
    <x v="0"/>
    <x v="0"/>
    <s v="Low"/>
    <s v="Positive"/>
    <x v="0"/>
    <m/>
    <m/>
    <m/>
    <m/>
    <m/>
  </r>
  <r>
    <x v="0"/>
    <s v="feedback day 2"/>
    <m/>
    <s v="Before/After"/>
    <s v="DFD2-7"/>
    <s v="Very active and confident"/>
    <m/>
    <m/>
    <m/>
    <x v="1"/>
    <x v="9"/>
    <x v="1"/>
    <x v="1"/>
    <s v="Loved everything,"/>
    <m/>
    <m/>
    <m/>
    <x v="17"/>
    <x v="2"/>
    <x v="1"/>
    <x v="0"/>
    <x v="0"/>
    <s v="High"/>
    <s v="Positive"/>
    <x v="0"/>
    <s v="Loved everything, sad bc not going to be back. I loved art with auntie trish and loved dancing with linsey"/>
    <s v="Art and dance"/>
    <s v="Elders and poets"/>
    <m/>
    <m/>
  </r>
  <r>
    <x v="0"/>
    <s v="feedback day 2"/>
    <m/>
    <s v="Before/After"/>
    <s v="DFD2-8"/>
    <s v="Happy, excited"/>
    <m/>
    <m/>
    <m/>
    <x v="1"/>
    <x v="4"/>
    <x v="1"/>
    <x v="1"/>
    <s v="Tired, sad"/>
    <s v="*drew tired and sad face"/>
    <m/>
    <m/>
    <x v="11"/>
    <x v="11"/>
    <x v="1"/>
    <x v="0"/>
    <x v="0"/>
    <s v="Low"/>
    <s v="Negative"/>
    <x v="2"/>
    <m/>
    <m/>
    <m/>
    <m/>
    <m/>
  </r>
  <r>
    <x v="0"/>
    <s v="feedback day 2"/>
    <m/>
    <s v="Before/After"/>
    <s v="DFD2-9"/>
    <s v="I was excited for the day"/>
    <m/>
    <m/>
    <m/>
    <x v="1"/>
    <x v="1"/>
    <x v="1"/>
    <x v="1"/>
    <s v="It was very fun. It was a fun day"/>
    <m/>
    <m/>
    <m/>
    <x v="1"/>
    <x v="2"/>
    <x v="1"/>
    <x v="0"/>
    <x v="0"/>
    <s v="Medium-high"/>
    <s v="Positive"/>
    <x v="0"/>
    <m/>
    <m/>
    <m/>
    <m/>
    <m/>
  </r>
  <r>
    <x v="0"/>
    <s v="feedback day 2"/>
    <m/>
    <s v="Before/After"/>
    <s v="DFD2-10"/>
    <s v="Ok!"/>
    <m/>
    <m/>
    <m/>
    <x v="0"/>
    <x v="1"/>
    <x v="1"/>
    <x v="1"/>
    <s v="Happy"/>
    <s v="*drew happy face"/>
    <m/>
    <m/>
    <x v="3"/>
    <x v="2"/>
    <x v="1"/>
    <x v="0"/>
    <x v="0"/>
    <s v="Medium"/>
    <s v="Positive"/>
    <x v="0"/>
    <m/>
    <m/>
    <m/>
    <m/>
    <m/>
  </r>
  <r>
    <x v="0"/>
    <s v="feedback day 2"/>
    <m/>
    <s v="Before/After"/>
    <s v="DFD2-11"/>
    <s v="Happy face"/>
    <m/>
    <m/>
    <m/>
    <x v="0"/>
    <x v="1"/>
    <x v="1"/>
    <x v="1"/>
    <s v="my fav was dance"/>
    <s v="*drew man with thumbs up thinking about dancing"/>
    <m/>
    <m/>
    <x v="3"/>
    <x v="2"/>
    <x v="1"/>
    <x v="8"/>
    <x v="0"/>
    <s v="Medium"/>
    <s v="Positive"/>
    <x v="0"/>
    <m/>
    <m/>
    <m/>
    <m/>
    <m/>
  </r>
  <r>
    <x v="0"/>
    <s v="feedback day 2"/>
    <m/>
    <s v="Before/After"/>
    <s v="DFD2-12"/>
    <s v="Hypo. I liked both"/>
    <m/>
    <m/>
    <m/>
    <x v="1"/>
    <x v="1"/>
    <x v="1"/>
    <x v="1"/>
    <s v="Hypo"/>
    <m/>
    <m/>
    <m/>
    <x v="18"/>
    <x v="2"/>
    <x v="1"/>
    <x v="0"/>
    <x v="0"/>
    <s v="High"/>
    <s v="Positive"/>
    <x v="0"/>
    <m/>
    <m/>
    <m/>
    <m/>
    <m/>
  </r>
  <r>
    <x v="0"/>
    <s v="feedback day 2"/>
    <m/>
    <s v="Before/After"/>
    <s v="DFD2-13"/>
    <s v="Excited"/>
    <s v="Picture of fist pumping friend"/>
    <m/>
    <m/>
    <x v="1"/>
    <x v="1"/>
    <x v="1"/>
    <x v="1"/>
    <s v="Calm"/>
    <s v="*drew picture of person laying down"/>
    <m/>
    <m/>
    <x v="16"/>
    <x v="2"/>
    <x v="1"/>
    <x v="0"/>
    <x v="0"/>
    <s v="Low"/>
    <s v="Positive"/>
    <x v="0"/>
    <m/>
    <m/>
    <m/>
    <m/>
    <m/>
  </r>
  <r>
    <x v="0"/>
    <s v="feedback day 2"/>
    <m/>
    <s v="Before/After"/>
    <s v="DFD2-14"/>
    <s v="Scared. I didn’t know Dharawhal language. energised"/>
    <m/>
    <m/>
    <m/>
    <x v="2"/>
    <x v="2"/>
    <x v="1"/>
    <x v="1"/>
    <s v="Happy. Know Dharawhal language. Calm."/>
    <m/>
    <m/>
    <m/>
    <x v="16"/>
    <x v="16"/>
    <x v="4"/>
    <x v="0"/>
    <x v="1"/>
    <s v="Medium"/>
    <s v="Positive"/>
    <x v="0"/>
    <s v=" I loved this adventure with Aunty Trish, Aunty Jodie, Kirli and Lindsay."/>
    <s v="Elders and poets "/>
    <m/>
    <m/>
    <m/>
  </r>
  <r>
    <x v="0"/>
    <s v="feedback day 2"/>
    <m/>
    <s v="Before/After"/>
    <s v="DFD2-15"/>
    <s v="I felt nervous because I didn’t really know what we were going to do."/>
    <m/>
    <m/>
    <m/>
    <x v="2"/>
    <x v="1"/>
    <x v="1"/>
    <x v="1"/>
    <s v="I feel calm"/>
    <m/>
    <m/>
    <m/>
    <x v="16"/>
    <x v="2"/>
    <x v="1"/>
    <x v="0"/>
    <x v="1"/>
    <s v="Low"/>
    <s v="Positive"/>
    <x v="0"/>
    <m/>
    <m/>
    <m/>
    <m/>
    <m/>
  </r>
  <r>
    <x v="0"/>
    <s v="feedback day 2"/>
    <m/>
    <s v="Before/After"/>
    <s v="DFD2-16"/>
    <s v="Happy"/>
    <m/>
    <m/>
    <m/>
    <x v="0"/>
    <x v="1"/>
    <x v="1"/>
    <x v="1"/>
    <s v="Calm. "/>
    <m/>
    <m/>
    <m/>
    <x v="16"/>
    <x v="2"/>
    <x v="1"/>
    <x v="8"/>
    <x v="0"/>
    <s v="Low"/>
    <s v="Positive"/>
    <x v="0"/>
    <m/>
    <m/>
    <m/>
    <m/>
    <m/>
  </r>
  <r>
    <x v="0"/>
    <s v="feedback day 2"/>
    <m/>
    <s v="Before/After"/>
    <s v="DFD2-17"/>
    <s v="Ecited. Happy."/>
    <m/>
    <m/>
    <m/>
    <x v="1"/>
    <x v="4"/>
    <x v="1"/>
    <x v="1"/>
    <s v="Sad. Calm"/>
    <m/>
    <m/>
    <m/>
    <x v="16"/>
    <x v="15"/>
    <x v="1"/>
    <x v="0"/>
    <x v="0"/>
    <s v="Low"/>
    <s v="Positive"/>
    <x v="0"/>
    <s v="I love dancing with Lindsay and I love art with Aunty Trish"/>
    <s v="Art and dance"/>
    <s v="Elders and poets"/>
    <m/>
    <m/>
  </r>
  <r>
    <x v="0"/>
    <s v="feedback day 2"/>
    <m/>
    <s v="Before/After"/>
    <s v="DFD2-18"/>
    <s v="Happy"/>
    <m/>
    <m/>
    <m/>
    <x v="0"/>
    <x v="1"/>
    <x v="1"/>
    <x v="1"/>
    <s v="Calm"/>
    <s v="*drew happy face"/>
    <s v="Baw"/>
    <m/>
    <x v="16"/>
    <x v="4"/>
    <x v="1"/>
    <x v="8"/>
    <x v="0"/>
    <s v="Medium"/>
    <s v="Positive"/>
    <x v="0"/>
    <m/>
    <m/>
    <m/>
    <m/>
    <m/>
  </r>
  <r>
    <x v="0"/>
    <s v="feedback day 2"/>
    <m/>
    <s v="Before/After"/>
    <s v="DFD2-19"/>
    <s v="Really excited"/>
    <s v="Drew jumping figure"/>
    <m/>
    <m/>
    <x v="1"/>
    <x v="1"/>
    <x v="1"/>
    <x v="1"/>
    <s v="Calm"/>
    <s v="*figure lying down"/>
    <s v="I like working with Lindsay"/>
    <m/>
    <x v="16"/>
    <x v="2"/>
    <x v="1"/>
    <x v="0"/>
    <x v="0"/>
    <s v="Low"/>
    <s v="Positive"/>
    <x v="0"/>
    <m/>
    <m/>
    <m/>
    <m/>
    <m/>
  </r>
  <r>
    <x v="0"/>
    <s v="feedback day 2"/>
    <m/>
    <s v="Before/After"/>
    <s v="DFD2-20"/>
    <s v="Unseteld. Excited, happy."/>
    <s v="Happy figure with hands in air"/>
    <m/>
    <m/>
    <x v="1"/>
    <x v="4"/>
    <x v="1"/>
    <x v="1"/>
    <s v="Egsorsted. Seteld."/>
    <s v="*drew picture of them on the floor"/>
    <m/>
    <m/>
    <x v="16"/>
    <x v="2"/>
    <x v="1"/>
    <x v="0"/>
    <x v="0"/>
    <s v="Low"/>
    <s v="Positive"/>
    <x v="0"/>
    <m/>
    <m/>
    <m/>
    <m/>
    <m/>
  </r>
  <r>
    <x v="0"/>
    <s v="feedback day 2"/>
    <m/>
    <s v="Before/After"/>
    <s v="DFD2-21"/>
    <s v="Happy, excited"/>
    <s v="2 happy faces"/>
    <m/>
    <m/>
    <x v="1"/>
    <x v="4"/>
    <x v="1"/>
    <x v="1"/>
    <s v="Sad, calm, happy."/>
    <s v="*drew a sad, calm and happy face"/>
    <m/>
    <m/>
    <x v="16"/>
    <x v="4"/>
    <x v="12"/>
    <x v="0"/>
    <x v="0"/>
    <s v="Low"/>
    <s v="Positive"/>
    <x v="0"/>
    <s v="I loved hoe kind and generous Kirli and Lindsay, Aunty Jodie and Aunty Trish were to me. I loved all of them, I wish to come back in the future."/>
    <s v="Elders and poets "/>
    <m/>
    <m/>
    <m/>
  </r>
  <r>
    <x v="0"/>
    <s v="feedback day 2"/>
    <m/>
    <s v="Before/After"/>
    <s v="DFD2-22"/>
    <s v="I felt really energetic and excited, crazy."/>
    <s v="excited person drawing"/>
    <m/>
    <m/>
    <x v="1"/>
    <x v="1"/>
    <x v="1"/>
    <x v="1"/>
    <s v="Now I feel really calm and peaceful. "/>
    <m/>
    <m/>
    <m/>
    <x v="16"/>
    <x v="2"/>
    <x v="1"/>
    <x v="0"/>
    <x v="0"/>
    <s v="Low"/>
    <s v="Positive"/>
    <x v="0"/>
    <s v="I loved dancing with Lindsay as well."/>
    <s v="Art and dance"/>
    <s v="Elders and poets"/>
    <m/>
    <m/>
  </r>
  <r>
    <x v="0"/>
    <s v="feedback day 2"/>
    <m/>
    <s v="Before/After"/>
    <s v="DFD2-23"/>
    <s v="I was interested at what sort of dance was"/>
    <m/>
    <m/>
    <m/>
    <x v="11"/>
    <x v="1"/>
    <x v="1"/>
    <x v="1"/>
    <s v="Now I feel that I learn something. About Aboriginal dance and art. I really enjoyed. "/>
    <m/>
    <m/>
    <m/>
    <x v="0"/>
    <x v="17"/>
    <x v="1"/>
    <x v="8"/>
    <x v="0"/>
    <s v="Medium-high"/>
    <s v="Positive"/>
    <x v="0"/>
    <s v="This program is so good. This helps me a lot. And makes me learn. All the teacher was amazing."/>
    <s v="Elders and poets "/>
    <s v="Learning"/>
    <m/>
    <m/>
  </r>
  <r>
    <x v="0"/>
    <s v="feedback day 2"/>
    <m/>
    <s v="Before/After"/>
    <s v="DFD2-24"/>
    <s v="Normal. I love learning with Aunty Trish"/>
    <m/>
    <m/>
    <m/>
    <x v="7"/>
    <x v="1"/>
    <x v="1"/>
    <x v="1"/>
    <s v="Calm. "/>
    <m/>
    <m/>
    <m/>
    <x v="16"/>
    <x v="2"/>
    <x v="1"/>
    <x v="7"/>
    <x v="5"/>
    <s v="Low"/>
    <s v="Positive"/>
    <x v="0"/>
    <s v="I love dancing with linzzy."/>
    <s v="Art and dance"/>
    <s v="Elders and poets"/>
    <m/>
    <m/>
  </r>
  <r>
    <x v="1"/>
    <m/>
    <m/>
    <s v="Before/After"/>
    <s v="G1-1"/>
    <s v="I didn't know about poetry"/>
    <m/>
    <m/>
    <m/>
    <x v="4"/>
    <x v="1"/>
    <x v="1"/>
    <x v="1"/>
    <s v="I know little bit about it."/>
    <m/>
    <m/>
    <m/>
    <x v="0"/>
    <x v="2"/>
    <x v="1"/>
    <x v="8"/>
    <x v="1"/>
    <m/>
    <m/>
    <x v="0"/>
    <s v="To use our language I felt happy and learn little bit about Gadigal language was an honour to learn more about the Gndgarra people"/>
    <s v="Learning"/>
    <m/>
    <m/>
    <m/>
  </r>
  <r>
    <x v="1"/>
    <m/>
    <m/>
    <s v="Before/After"/>
    <s v="G1-2"/>
    <s v="Nothing"/>
    <s v="Sad face"/>
    <m/>
    <m/>
    <x v="10"/>
    <x v="1"/>
    <x v="1"/>
    <x v="1"/>
    <s v="I know more about this"/>
    <s v="Reflections of land"/>
    <s v="Gadigal languages"/>
    <s v="Happy face"/>
    <x v="0"/>
    <x v="4"/>
    <x v="1"/>
    <x v="2"/>
    <x v="1"/>
    <s v="Medium"/>
    <s v="Positive"/>
    <x v="0"/>
    <s v="Sharing languages Anmatyerr and Gadigal languaes"/>
    <s v="Learning"/>
    <m/>
    <m/>
    <m/>
  </r>
  <r>
    <x v="1"/>
    <m/>
    <m/>
    <s v="Before/After"/>
    <s v="G1-3"/>
    <s v="Picture of tree and girl"/>
    <m/>
    <m/>
    <m/>
    <x v="8"/>
    <x v="1"/>
    <x v="1"/>
    <x v="1"/>
    <s v="Fun, calming, peaceful, some words (in Bilangal?)"/>
    <s v="Hot but cool"/>
    <s v="Different"/>
    <s v="Enjoyed learning outside"/>
    <x v="19"/>
    <x v="18"/>
    <x v="5"/>
    <x v="5"/>
    <x v="3"/>
    <s v="Medium"/>
    <s v="Positive"/>
    <x v="0"/>
    <m/>
    <m/>
    <m/>
    <m/>
    <m/>
  </r>
  <r>
    <x v="1"/>
    <m/>
    <m/>
    <s v="Before/After"/>
    <s v="G1-4"/>
    <s v="Scepticle and very reserved"/>
    <m/>
    <m/>
    <m/>
    <x v="2"/>
    <x v="1"/>
    <x v="1"/>
    <x v="1"/>
    <s v="satisfied and interested"/>
    <m/>
    <m/>
    <m/>
    <x v="20"/>
    <x v="19"/>
    <x v="1"/>
    <x v="1"/>
    <x v="1"/>
    <s v="Medium"/>
    <s v="Positive"/>
    <x v="0"/>
    <m/>
    <m/>
    <m/>
    <m/>
    <m/>
  </r>
  <r>
    <x v="1"/>
    <m/>
    <m/>
    <s v="Before/After"/>
    <s v="G1-5"/>
    <s v="picture of neutral face"/>
    <m/>
    <m/>
    <m/>
    <x v="7"/>
    <x v="1"/>
    <x v="1"/>
    <x v="1"/>
    <s v="picture of happy face"/>
    <m/>
    <m/>
    <m/>
    <x v="3"/>
    <x v="2"/>
    <x v="1"/>
    <x v="7"/>
    <x v="5"/>
    <s v="Medium"/>
    <s v="Positive"/>
    <x v="0"/>
    <s v="I thought it was very educational"/>
    <s v="Learning"/>
    <m/>
    <s v="Nothing"/>
    <m/>
  </r>
  <r>
    <x v="1"/>
    <m/>
    <m/>
    <s v="Before/After"/>
    <s v="G1-6"/>
    <s v="I felt good but I didn't know and Traditional words except swear words"/>
    <m/>
    <m/>
    <m/>
    <x v="0"/>
    <x v="1"/>
    <x v="1"/>
    <x v="1"/>
    <s v="I learned heaps of words and are more interested"/>
    <m/>
    <m/>
    <m/>
    <x v="21"/>
    <x v="1"/>
    <x v="1"/>
    <x v="8"/>
    <x v="0"/>
    <s v="Medium"/>
    <s v="Positive"/>
    <x v="0"/>
    <m/>
    <m/>
    <m/>
    <m/>
    <m/>
  </r>
  <r>
    <x v="1"/>
    <m/>
    <m/>
    <s v="Before/After"/>
    <s v="G1-7"/>
    <s v="I felt fine"/>
    <m/>
    <m/>
    <m/>
    <x v="0"/>
    <x v="1"/>
    <x v="1"/>
    <x v="1"/>
    <s v="I feel more smart"/>
    <m/>
    <m/>
    <m/>
    <x v="0"/>
    <x v="20"/>
    <x v="13"/>
    <x v="8"/>
    <x v="0"/>
    <s v="Medium"/>
    <s v="Positive"/>
    <x v="0"/>
    <m/>
    <m/>
    <m/>
    <m/>
    <m/>
  </r>
  <r>
    <x v="1"/>
    <m/>
    <m/>
    <s v="Before/After"/>
    <s v="G1-8"/>
    <s v="I didn’t know if I was good"/>
    <m/>
    <m/>
    <m/>
    <x v="2"/>
    <x v="1"/>
    <x v="1"/>
    <x v="1"/>
    <s v="It turned out that I was good"/>
    <m/>
    <m/>
    <m/>
    <x v="10"/>
    <x v="1"/>
    <x v="1"/>
    <x v="8"/>
    <x v="1"/>
    <s v="Medium"/>
    <s v="Positive"/>
    <x v="0"/>
    <m/>
    <m/>
    <m/>
    <s v="More food in workshop"/>
    <s v="More food"/>
  </r>
  <r>
    <x v="1"/>
    <m/>
    <m/>
    <s v="Before/After"/>
    <s v="G1-9"/>
    <s v="nothing"/>
    <s v="picture of neutral face"/>
    <m/>
    <m/>
    <x v="7"/>
    <x v="1"/>
    <x v="1"/>
    <x v="1"/>
    <s v="I know about Gadigal"/>
    <s v="Happy face"/>
    <m/>
    <m/>
    <x v="0"/>
    <x v="4"/>
    <x v="1"/>
    <x v="7"/>
    <x v="5"/>
    <s v="Medium"/>
    <s v="Positive"/>
    <x v="0"/>
    <m/>
    <m/>
    <m/>
    <m/>
    <m/>
  </r>
  <r>
    <x v="1"/>
    <m/>
    <m/>
    <s v="Before/After"/>
    <s v="G1-10"/>
    <s v="I did know that we were going to use our own language to translate from their language"/>
    <m/>
    <m/>
    <m/>
    <x v="8"/>
    <x v="1"/>
    <x v="1"/>
    <x v="1"/>
    <s v="I was proud to do poem in Western Arranda language"/>
    <m/>
    <m/>
    <m/>
    <x v="22"/>
    <x v="2"/>
    <x v="1"/>
    <x v="5"/>
    <x v="3"/>
    <s v="High"/>
    <s v="Positive"/>
    <x v="0"/>
    <s v="Maybe we could do it again next time"/>
    <m/>
    <m/>
    <m/>
    <m/>
  </r>
  <r>
    <x v="1"/>
    <m/>
    <m/>
    <s v="Before/After"/>
    <s v="G1-11"/>
    <m/>
    <m/>
    <m/>
    <m/>
    <x v="8"/>
    <x v="1"/>
    <x v="1"/>
    <x v="1"/>
    <s v="We saw an owl"/>
    <s v="picture of an owl in tree"/>
    <m/>
    <m/>
    <x v="9"/>
    <x v="2"/>
    <x v="1"/>
    <x v="5"/>
    <x v="3"/>
    <m/>
    <m/>
    <x v="3"/>
    <m/>
    <m/>
    <m/>
    <m/>
    <m/>
  </r>
  <r>
    <x v="1"/>
    <m/>
    <m/>
    <s v="Before/After"/>
    <s v="G1-12"/>
    <m/>
    <m/>
    <m/>
    <m/>
    <x v="8"/>
    <x v="1"/>
    <x v="1"/>
    <x v="1"/>
    <s v="Picture of owl in tree and poised slingshot, writing lines and ?"/>
    <m/>
    <m/>
    <m/>
    <x v="9"/>
    <x v="2"/>
    <x v="1"/>
    <x v="5"/>
    <x v="3"/>
    <m/>
    <m/>
    <x v="3"/>
    <m/>
    <m/>
    <m/>
    <m/>
    <m/>
  </r>
  <r>
    <x v="1"/>
    <m/>
    <m/>
    <s v="Before/After"/>
    <s v="G1-13"/>
    <s v="Picture of person in nature with tree and high grass"/>
    <m/>
    <m/>
    <m/>
    <x v="8"/>
    <x v="1"/>
    <x v="1"/>
    <x v="1"/>
    <s v="Picture of nature no person"/>
    <m/>
    <m/>
    <m/>
    <x v="9"/>
    <x v="2"/>
    <x v="1"/>
    <x v="5"/>
    <x v="3"/>
    <m/>
    <m/>
    <x v="3"/>
    <m/>
    <m/>
    <m/>
    <m/>
    <m/>
  </r>
  <r>
    <x v="1"/>
    <m/>
    <m/>
    <s v="Before/After"/>
    <s v="G1-14"/>
    <m/>
    <m/>
    <m/>
    <m/>
    <x v="8"/>
    <x v="1"/>
    <x v="1"/>
    <x v="1"/>
    <s v="Picture of owl in tree, and people below tree looking at it."/>
    <m/>
    <m/>
    <m/>
    <x v="9"/>
    <x v="2"/>
    <x v="1"/>
    <x v="5"/>
    <x v="3"/>
    <m/>
    <m/>
    <x v="3"/>
    <m/>
    <m/>
    <m/>
    <m/>
    <m/>
  </r>
  <r>
    <x v="1"/>
    <m/>
    <m/>
    <s v="Before/After"/>
    <s v="G1-15"/>
    <m/>
    <m/>
    <m/>
    <m/>
    <x v="8"/>
    <x v="1"/>
    <x v="1"/>
    <x v="1"/>
    <s v="Picture of owl in tree"/>
    <s v="Saw owl"/>
    <s v="Like language"/>
    <s v="Eat new plants"/>
    <x v="0"/>
    <x v="2"/>
    <x v="1"/>
    <x v="5"/>
    <x v="3"/>
    <m/>
    <m/>
    <x v="3"/>
    <m/>
    <m/>
    <m/>
    <m/>
    <m/>
  </r>
  <r>
    <x v="1"/>
    <m/>
    <m/>
    <s v="Before/After"/>
    <s v="G1-16"/>
    <m/>
    <m/>
    <m/>
    <m/>
    <x v="8"/>
    <x v="1"/>
    <x v="1"/>
    <x v="1"/>
    <m/>
    <m/>
    <m/>
    <m/>
    <x v="9"/>
    <x v="2"/>
    <x v="1"/>
    <x v="5"/>
    <x v="3"/>
    <m/>
    <m/>
    <x v="3"/>
    <s v="The flowers, the fishes, looking at the boats, looking at the trees, looking at the building"/>
    <s v="Nature"/>
    <m/>
    <s v="More drawing. Didn't like poetry. Less activities."/>
    <s v="More drawing"/>
  </r>
  <r>
    <x v="1"/>
    <m/>
    <m/>
    <s v="Before/After"/>
    <s v="G1-17"/>
    <m/>
    <m/>
    <m/>
    <m/>
    <x v="8"/>
    <x v="1"/>
    <x v="1"/>
    <x v="1"/>
    <m/>
    <m/>
    <m/>
    <m/>
    <x v="9"/>
    <x v="2"/>
    <x v="1"/>
    <x v="5"/>
    <x v="3"/>
    <m/>
    <m/>
    <x v="3"/>
    <s v="Drawing art. Liked learning Gadigal language, walking around, looking at the towers"/>
    <s v="Nature"/>
    <s v="Learning"/>
    <m/>
    <m/>
  </r>
  <r>
    <x v="1"/>
    <m/>
    <m/>
    <s v="Before/After"/>
    <s v="G1-18"/>
    <s v="Nothing"/>
    <m/>
    <m/>
    <m/>
    <x v="7"/>
    <x v="1"/>
    <x v="1"/>
    <x v="1"/>
    <s v="I know more about reflections about the tree"/>
    <m/>
    <m/>
    <m/>
    <x v="0"/>
    <x v="2"/>
    <x v="1"/>
    <x v="7"/>
    <x v="5"/>
    <m/>
    <m/>
    <x v="0"/>
    <m/>
    <m/>
    <m/>
    <m/>
    <m/>
  </r>
  <r>
    <x v="1"/>
    <m/>
    <m/>
    <s v="Before/After"/>
    <s v="G1-19"/>
    <s v="Nothing"/>
    <m/>
    <m/>
    <m/>
    <x v="7"/>
    <x v="1"/>
    <x v="1"/>
    <x v="1"/>
    <s v="I know more about plants and country, reflections of land, gadiga"/>
    <m/>
    <m/>
    <m/>
    <x v="0"/>
    <x v="2"/>
    <x v="1"/>
    <x v="7"/>
    <x v="5"/>
    <m/>
    <m/>
    <x v="0"/>
    <m/>
    <m/>
    <m/>
    <m/>
    <m/>
  </r>
  <r>
    <x v="1"/>
    <m/>
    <m/>
    <s v="Before/After"/>
    <s v="G1-20"/>
    <s v="Nuthing"/>
    <m/>
    <m/>
    <m/>
    <x v="7"/>
    <x v="1"/>
    <x v="1"/>
    <x v="1"/>
    <s v="I know more about reflections of land. Gadigal languages."/>
    <m/>
    <m/>
    <m/>
    <x v="0"/>
    <x v="2"/>
    <x v="1"/>
    <x v="7"/>
    <x v="5"/>
    <m/>
    <m/>
    <x v="0"/>
    <m/>
    <m/>
    <m/>
    <m/>
    <m/>
  </r>
  <r>
    <x v="2"/>
    <s v="Mittagong PS"/>
    <s v="Primary"/>
    <s v="Brief survey"/>
    <s v="GUN-1"/>
    <s v="happy"/>
    <s v="happy face"/>
    <m/>
    <m/>
    <x v="0"/>
    <x v="1"/>
    <x v="1"/>
    <x v="1"/>
    <s v="happy, proud, excited"/>
    <s v="happy figure"/>
    <m/>
    <m/>
    <x v="3"/>
    <x v="0"/>
    <x v="14"/>
    <x v="8"/>
    <x v="0"/>
    <s v="High"/>
    <s v="Positive"/>
    <x v="0"/>
    <s v="I think you were grat and I liked it"/>
    <s v="Elders and poets "/>
    <m/>
    <m/>
    <m/>
  </r>
  <r>
    <x v="2"/>
    <s v="Mittagong PS"/>
    <s v="Primary"/>
    <s v="Brief survey"/>
    <s v="GUN-2"/>
    <s v="empty"/>
    <m/>
    <m/>
    <m/>
    <x v="12"/>
    <x v="1"/>
    <x v="1"/>
    <x v="1"/>
    <s v="Good, cenecol, excited"/>
    <s v="filled"/>
    <m/>
    <m/>
    <x v="18"/>
    <x v="2"/>
    <x v="1"/>
    <x v="2"/>
    <x v="1"/>
    <s v="High"/>
    <s v="Positive"/>
    <x v="0"/>
    <s v="Kirli and Nic I had so much fun and I wish you could come over again"/>
    <s v="Elders and poets "/>
    <m/>
    <m/>
    <m/>
  </r>
  <r>
    <x v="2"/>
    <s v="Mittagong PS"/>
    <s v="Primary"/>
    <s v="Brief survey"/>
    <s v="GUN-3"/>
    <s v="Drew sad face"/>
    <m/>
    <m/>
    <m/>
    <x v="10"/>
    <x v="1"/>
    <x v="1"/>
    <x v="1"/>
    <s v="Calm, connected, happy"/>
    <s v="happy face"/>
    <m/>
    <m/>
    <x v="16"/>
    <x v="21"/>
    <x v="4"/>
    <x v="2"/>
    <x v="1"/>
    <s v="Medium-high"/>
    <s v="Positive"/>
    <x v="0"/>
    <s v="To Kirli and Nic I had a lot of fun and it helped me to know better about my language"/>
    <s v="Elders and poets "/>
    <s v="Learning"/>
    <m/>
    <m/>
  </r>
  <r>
    <x v="2"/>
    <s v="Mittagong PS"/>
    <s v="Primary"/>
    <s v="Brief survey"/>
    <s v="GUN-4"/>
    <s v="Like a normal person"/>
    <m/>
    <m/>
    <m/>
    <x v="7"/>
    <x v="1"/>
    <x v="1"/>
    <x v="1"/>
    <s v="Happy, connected, friendly"/>
    <s v="I feelt very happy"/>
    <m/>
    <m/>
    <x v="23"/>
    <x v="21"/>
    <x v="4"/>
    <x v="7"/>
    <x v="5"/>
    <s v="Medium-high"/>
    <s v="Positive"/>
    <x v="0"/>
    <s v="I really liked seeing you and I will always remember you guys"/>
    <s v="Elders and poets "/>
    <m/>
    <m/>
    <m/>
  </r>
  <r>
    <x v="2"/>
    <s v="Mittagong PS"/>
    <s v="Primary"/>
    <s v="Brief survey"/>
    <s v="GUN-5"/>
    <s v="Drew neutral face"/>
    <m/>
    <m/>
    <m/>
    <x v="7"/>
    <x v="1"/>
    <x v="1"/>
    <x v="1"/>
    <s v="Happy, connected, proud"/>
    <s v="Drew happy person"/>
    <m/>
    <m/>
    <x v="3"/>
    <x v="21"/>
    <x v="14"/>
    <x v="7"/>
    <x v="5"/>
    <s v="Medium-high"/>
    <s v="Positive"/>
    <x v="0"/>
    <s v="I enjoyed doing poetry and meeting you"/>
    <s v="Elders and poets "/>
    <s v="Learning"/>
    <m/>
    <m/>
  </r>
  <r>
    <x v="2"/>
    <s v="Mittagong PS"/>
    <s v="Primary"/>
    <s v="Brief survey"/>
    <s v="GUN-6"/>
    <s v="Unhappy/unsure face"/>
    <m/>
    <m/>
    <m/>
    <x v="2"/>
    <x v="1"/>
    <x v="1"/>
    <x v="1"/>
    <s v="Happy, connected, friendly"/>
    <m/>
    <m/>
    <m/>
    <x v="23"/>
    <x v="21"/>
    <x v="4"/>
    <x v="2"/>
    <x v="1"/>
    <s v="Medium-high"/>
    <s v="Positive"/>
    <x v="0"/>
    <s v="To Kirli and Nic you guys are the best I wish you to lived with me"/>
    <s v="Elders and poets "/>
    <m/>
    <m/>
    <m/>
  </r>
  <r>
    <x v="2"/>
    <s v="Mittagong PS"/>
    <s v="Primary"/>
    <s v="Brief survey"/>
    <s v="GUN-7"/>
    <s v="Drew someone looking scared approaching a classroom"/>
    <m/>
    <m/>
    <m/>
    <x v="2"/>
    <x v="1"/>
    <x v="1"/>
    <x v="1"/>
    <s v="Happy, connected, excited"/>
    <s v="Drew someone reading poetry in a classroom"/>
    <m/>
    <m/>
    <x v="18"/>
    <x v="21"/>
    <x v="4"/>
    <x v="0"/>
    <x v="1"/>
    <s v="High"/>
    <s v="Positive"/>
    <x v="0"/>
    <s v="I liked it"/>
    <m/>
    <m/>
    <m/>
    <m/>
  </r>
  <r>
    <x v="2"/>
    <s v="Mittagong PS"/>
    <s v="Primary"/>
    <s v="Brief survey"/>
    <s v="GUN-8"/>
    <s v="A girl saying 'I had fun'"/>
    <m/>
    <m/>
    <m/>
    <x v="8"/>
    <x v="1"/>
    <x v="1"/>
    <x v="1"/>
    <s v="Happy, connected, proud"/>
    <s v="A girl speaking"/>
    <m/>
    <m/>
    <x v="3"/>
    <x v="21"/>
    <x v="14"/>
    <x v="6"/>
    <x v="4"/>
    <s v="High"/>
    <s v="Positive"/>
    <x v="0"/>
    <m/>
    <m/>
    <m/>
    <m/>
    <m/>
  </r>
  <r>
    <x v="2"/>
    <s v="Mittagong PS"/>
    <s v="Primary"/>
    <s v="Brief survey"/>
    <s v="GUN-9"/>
    <s v="picture of a boy"/>
    <m/>
    <m/>
    <m/>
    <x v="8"/>
    <x v="1"/>
    <x v="1"/>
    <x v="1"/>
    <s v="happy, cool"/>
    <m/>
    <m/>
    <m/>
    <x v="3"/>
    <x v="22"/>
    <x v="1"/>
    <x v="5"/>
    <x v="3"/>
    <s v="Medium-high"/>
    <s v="Positive"/>
    <x v="0"/>
    <s v="it was fan"/>
    <m/>
    <m/>
    <m/>
    <m/>
  </r>
  <r>
    <x v="2"/>
    <s v="Mittagong PS"/>
    <s v="Primary"/>
    <s v="Brief survey"/>
    <s v="GUN-10"/>
    <s v="worid"/>
    <s v="drew worried face"/>
    <m/>
    <m/>
    <x v="2"/>
    <x v="1"/>
    <x v="1"/>
    <x v="1"/>
    <s v="joyful, excited, connected"/>
    <s v="happy face with star eyes"/>
    <m/>
    <m/>
    <x v="24"/>
    <x v="0"/>
    <x v="15"/>
    <x v="0"/>
    <x v="1"/>
    <s v="High"/>
    <s v="Positive"/>
    <x v="0"/>
    <s v="I feel connected thanks Nic and Kirli &lt;3"/>
    <s v="Elders and poets "/>
    <s v="Connection"/>
    <m/>
    <m/>
  </r>
  <r>
    <x v="2"/>
    <s v="Moss Vale PS"/>
    <s v="Primary"/>
    <s v="Brief survey"/>
    <s v="GUN-11"/>
    <s v="scared "/>
    <m/>
    <m/>
    <m/>
    <x v="2"/>
    <x v="1"/>
    <x v="1"/>
    <x v="1"/>
    <s v="smart, happy, cool"/>
    <s v="great, good"/>
    <m/>
    <m/>
    <x v="25"/>
    <x v="4"/>
    <x v="16"/>
    <x v="0"/>
    <x v="1"/>
    <s v="Medium"/>
    <s v="Positive"/>
    <x v="0"/>
    <m/>
    <m/>
    <m/>
    <m/>
    <m/>
  </r>
  <r>
    <x v="2"/>
    <s v="Moss Vale PS"/>
    <s v="Primary"/>
    <s v="Brief survey"/>
    <s v="GUN-12"/>
    <s v="persols, coler"/>
    <m/>
    <m/>
    <m/>
    <x v="8"/>
    <x v="1"/>
    <x v="1"/>
    <x v="1"/>
    <s v="happy, nefese, good"/>
    <m/>
    <m/>
    <m/>
    <x v="3"/>
    <x v="2"/>
    <x v="1"/>
    <x v="5"/>
    <x v="3"/>
    <s v="Medium"/>
    <s v="Positive"/>
    <x v="0"/>
    <m/>
    <m/>
    <m/>
    <m/>
    <m/>
  </r>
  <r>
    <x v="2"/>
    <s v="Moss Vale PS"/>
    <s v="Primary"/>
    <s v="Brief survey"/>
    <s v="GUN-13"/>
    <m/>
    <m/>
    <m/>
    <m/>
    <x v="8"/>
    <x v="1"/>
    <x v="1"/>
    <x v="1"/>
    <s v="happy, excited, exselerazing"/>
    <m/>
    <m/>
    <m/>
    <x v="3"/>
    <x v="0"/>
    <x v="17"/>
    <x v="5"/>
    <x v="3"/>
    <s v="High"/>
    <s v="Positive"/>
    <x v="0"/>
    <m/>
    <m/>
    <m/>
    <m/>
    <m/>
  </r>
  <r>
    <x v="2"/>
    <s v="Moss Vale PS"/>
    <s v="Primary"/>
    <s v="Brief survey"/>
    <s v="GUN-14"/>
    <s v="good"/>
    <s v="drew picture of happy girl"/>
    <m/>
    <m/>
    <x v="0"/>
    <x v="1"/>
    <x v="1"/>
    <x v="1"/>
    <s v="happy, together, at home"/>
    <m/>
    <m/>
    <m/>
    <x v="3"/>
    <x v="21"/>
    <x v="18"/>
    <x v="8"/>
    <x v="0"/>
    <s v="Medium"/>
    <s v="Positive"/>
    <x v="0"/>
    <m/>
    <m/>
    <m/>
    <m/>
    <m/>
  </r>
  <r>
    <x v="2"/>
    <s v="Moss Vale HS"/>
    <s v="secondary"/>
    <s v="Before/After"/>
    <s v="GUN-15"/>
    <s v="I felt not so considered"/>
    <m/>
    <m/>
    <m/>
    <x v="13"/>
    <x v="1"/>
    <x v="1"/>
    <x v="1"/>
    <s v="I feel considered"/>
    <m/>
    <m/>
    <m/>
    <x v="26"/>
    <x v="2"/>
    <x v="1"/>
    <x v="6"/>
    <x v="1"/>
    <s v="Medium"/>
    <s v="Positive"/>
    <x v="0"/>
    <m/>
    <m/>
    <m/>
    <m/>
    <m/>
  </r>
  <r>
    <x v="2"/>
    <s v="Moss Vale HS"/>
    <s v="secondary"/>
    <s v="Before/After"/>
    <s v="GUN-16"/>
    <s v="Not sure what I was going to learn. Excited at the fact that the workshop was Aboriginal. Convicted I could write poem quite easily without too much confusion. "/>
    <m/>
    <m/>
    <m/>
    <x v="1"/>
    <x v="9"/>
    <x v="1"/>
    <x v="1"/>
    <s v="I’ve learning more than I originally knew. I am more proud of who I am. "/>
    <m/>
    <m/>
    <m/>
    <x v="0"/>
    <x v="7"/>
    <x v="19"/>
    <x v="0"/>
    <x v="0"/>
    <s v="High"/>
    <s v="Positive"/>
    <x v="0"/>
    <m/>
    <m/>
    <m/>
    <m/>
    <m/>
  </r>
  <r>
    <x v="2"/>
    <s v="Moss Vale HS"/>
    <s v="secondary"/>
    <s v="Before/After"/>
    <s v="GUN-17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2"/>
    <s v="Moss Vale HS"/>
    <s v="secondary"/>
    <s v="Before/After"/>
    <s v="GUN-18"/>
    <s v="That I could wright poetry – that nothing I wrote would sound good"/>
    <m/>
    <m/>
    <m/>
    <x v="2"/>
    <x v="10"/>
    <x v="1"/>
    <x v="1"/>
    <s v="Like I can put words together to make something beautiful – sound beautiful and express my feelings on paper"/>
    <m/>
    <m/>
    <m/>
    <x v="0"/>
    <x v="20"/>
    <x v="1"/>
    <x v="2"/>
    <x v="1"/>
    <s v="High"/>
    <s v="Positive"/>
    <x v="0"/>
    <m/>
    <m/>
    <m/>
    <m/>
    <m/>
  </r>
  <r>
    <x v="2"/>
    <s v="Moss Vale HS"/>
    <s v="secondary"/>
    <s v="Before/After"/>
    <s v="GUN-19"/>
    <s v="I have never really wrote poetry until today, so I was never really invested"/>
    <m/>
    <m/>
    <m/>
    <x v="2"/>
    <x v="1"/>
    <x v="1"/>
    <x v="1"/>
    <s v="I feel more confident with writing poetry, it has actually really helped me with everything."/>
    <m/>
    <m/>
    <m/>
    <x v="10"/>
    <x v="7"/>
    <x v="1"/>
    <x v="2"/>
    <x v="1"/>
    <s v="High"/>
    <s v="Positive"/>
    <x v="0"/>
    <m/>
    <m/>
    <m/>
    <m/>
    <m/>
  </r>
  <r>
    <x v="2"/>
    <s v="Moss Vale HS"/>
    <s v="secondary"/>
    <s v="Before/After"/>
    <s v="GUN-20"/>
    <s v="Didn’t really want to be here."/>
    <m/>
    <m/>
    <m/>
    <x v="2"/>
    <x v="1"/>
    <x v="1"/>
    <x v="1"/>
    <s v="Feel like I know more. Glad I came and participated."/>
    <m/>
    <m/>
    <m/>
    <x v="0"/>
    <x v="4"/>
    <x v="1"/>
    <x v="2"/>
    <x v="1"/>
    <s v="Medium"/>
    <s v="Positive"/>
    <x v="0"/>
    <m/>
    <m/>
    <m/>
    <m/>
    <m/>
  </r>
  <r>
    <x v="2"/>
    <s v="Moss Vale HS"/>
    <s v="secondary"/>
    <s v="Before/After"/>
    <s v="GUN-21"/>
    <s v="I was like mmm I don’t know a lot about my self or culture. I didn’t like poems"/>
    <m/>
    <m/>
    <m/>
    <x v="2"/>
    <x v="2"/>
    <x v="1"/>
    <x v="1"/>
    <s v="I know a lot bought my self my self and my culture and I like to write them."/>
    <m/>
    <m/>
    <m/>
    <x v="0"/>
    <x v="23"/>
    <x v="14"/>
    <x v="2"/>
    <x v="1"/>
    <s v="High"/>
    <s v="Positive"/>
    <x v="0"/>
    <m/>
    <m/>
    <m/>
    <m/>
    <m/>
  </r>
  <r>
    <x v="3"/>
    <s v="Jervis Bay School"/>
    <m/>
    <s v="Before/After"/>
    <s v="Y-1"/>
    <s v="We were shy and we didn’t know that much language and we were very quiet. We also didn’t know what to do. "/>
    <m/>
    <m/>
    <m/>
    <x v="4"/>
    <x v="11"/>
    <x v="1"/>
    <x v="1"/>
    <s v="We learned a lot of other language and were loud and proud. It was fun and helpful. They are nice. "/>
    <m/>
    <m/>
    <m/>
    <x v="0"/>
    <x v="7"/>
    <x v="20"/>
    <x v="2"/>
    <x v="1"/>
    <s v="High"/>
    <s v="Positive"/>
    <x v="0"/>
    <m/>
    <m/>
    <m/>
    <m/>
    <m/>
  </r>
  <r>
    <x v="3"/>
    <s v="Jervis Bay School"/>
    <m/>
    <s v="Before/After"/>
    <s v="Y-2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3"/>
    <s v="I felt that I couldn’t do the part when we went outside. *Drew happy face"/>
    <s v="I felt less confident *Drew face with someone saying “um”"/>
    <m/>
    <m/>
    <x v="14"/>
    <x v="1"/>
    <x v="1"/>
    <x v="1"/>
    <s v="I did half of the writing when we went outside *Drew face saying “I did it”"/>
    <s v="I felt confident"/>
    <s v="Relaxed, happy, proud"/>
    <m/>
    <x v="22"/>
    <x v="18"/>
    <x v="4"/>
    <x v="2"/>
    <x v="1"/>
    <s v="Medium"/>
    <s v="Positive"/>
    <x v="0"/>
    <m/>
    <m/>
    <m/>
    <m/>
    <m/>
  </r>
  <r>
    <x v="3"/>
    <s v="Jervis Bay School"/>
    <m/>
    <s v="Before/After"/>
    <s v="Y-4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5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6"/>
    <s v="Before I came in I felt nervouse and unsure if I was going to like it"/>
    <s v="*Drew worried face, labelled drawing"/>
    <m/>
    <m/>
    <x v="2"/>
    <x v="1"/>
    <x v="1"/>
    <x v="1"/>
    <s v="After I felt happy and proud because we done an activity with the tree that made me chilled"/>
    <s v="*Drew happy face, labelled drawing "/>
    <m/>
    <m/>
    <x v="22"/>
    <x v="18"/>
    <x v="4"/>
    <x v="8"/>
    <x v="1"/>
    <s v="High"/>
    <s v="Positive"/>
    <x v="0"/>
    <m/>
    <m/>
    <m/>
    <m/>
    <m/>
  </r>
  <r>
    <x v="3"/>
    <s v="Jervis Bay School"/>
    <m/>
    <s v="Before/After"/>
    <s v="Y-7"/>
    <s v="*Drew happy figure"/>
    <m/>
    <m/>
    <m/>
    <x v="0"/>
    <x v="1"/>
    <x v="1"/>
    <x v="1"/>
    <s v="*Drew figure reading a book, labelled it “smart” "/>
    <m/>
    <m/>
    <m/>
    <x v="22"/>
    <x v="20"/>
    <x v="13"/>
    <x v="8"/>
    <x v="0"/>
    <s v="High"/>
    <s v="Positive"/>
    <x v="0"/>
    <m/>
    <m/>
    <m/>
    <m/>
    <m/>
  </r>
  <r>
    <x v="3"/>
    <s v="Jervis Bay School"/>
    <m/>
    <s v="Before/After"/>
    <s v="Y-8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9"/>
    <s v="drew happy face"/>
    <m/>
    <m/>
    <m/>
    <x v="8"/>
    <x v="1"/>
    <x v="1"/>
    <x v="1"/>
    <s v="drew happy face"/>
    <m/>
    <m/>
    <m/>
    <x v="3"/>
    <x v="2"/>
    <x v="1"/>
    <x v="8"/>
    <x v="0"/>
    <s v="Medium"/>
    <s v="Positive"/>
    <x v="0"/>
    <m/>
    <m/>
    <m/>
    <m/>
    <m/>
  </r>
  <r>
    <x v="3"/>
    <s v="Jervis Bay School"/>
    <m/>
    <s v="Before/After"/>
    <s v="Y-10"/>
    <s v="*Drew a class sitting on a mat in a circle, labelled one as “me” and “happy”"/>
    <m/>
    <m/>
    <m/>
    <x v="0"/>
    <x v="1"/>
    <x v="1"/>
    <x v="1"/>
    <s v="Happy when I heard the boys talking the language "/>
    <m/>
    <m/>
    <m/>
    <x v="3"/>
    <x v="21"/>
    <x v="1"/>
    <x v="8"/>
    <x v="0"/>
    <s v="High"/>
    <s v="Positive"/>
    <x v="0"/>
    <m/>
    <m/>
    <m/>
    <m/>
    <m/>
  </r>
  <r>
    <x v="3"/>
    <s v="Jervis Bay School"/>
    <m/>
    <s v="Before/After"/>
    <s v="Y-11"/>
    <s v="Bored, lazy"/>
    <m/>
    <m/>
    <m/>
    <x v="6"/>
    <x v="1"/>
    <x v="1"/>
    <x v="1"/>
    <s v="better"/>
    <m/>
    <m/>
    <m/>
    <x v="3"/>
    <x v="2"/>
    <x v="1"/>
    <x v="2"/>
    <x v="1"/>
    <s v="Medium"/>
    <s v="Positive"/>
    <x v="0"/>
    <m/>
    <m/>
    <m/>
    <m/>
    <m/>
  </r>
  <r>
    <x v="3"/>
    <s v="Jervis Bay School"/>
    <m/>
    <s v="Before/After"/>
    <s v="Y-12"/>
    <s v="Blank response"/>
    <m/>
    <m/>
    <m/>
    <x v="8"/>
    <x v="1"/>
    <x v="1"/>
    <x v="1"/>
    <s v="I felt happy to talk to the trees"/>
    <m/>
    <m/>
    <m/>
    <x v="3"/>
    <x v="2"/>
    <x v="1"/>
    <x v="5"/>
    <x v="3"/>
    <s v="Medium"/>
    <s v="Positive"/>
    <x v="0"/>
    <m/>
    <m/>
    <m/>
    <m/>
    <m/>
  </r>
  <r>
    <x v="3"/>
    <s v="Jervis Bay School"/>
    <m/>
    <s v="Before/After"/>
    <s v="Y-13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14"/>
    <s v="*Drew 2 happy people running an a fish which says sunrise "/>
    <m/>
    <m/>
    <m/>
    <x v="0"/>
    <x v="1"/>
    <x v="1"/>
    <x v="1"/>
    <s v="It was fun learning about different languages in different cultures "/>
    <m/>
    <m/>
    <m/>
    <x v="19"/>
    <x v="1"/>
    <x v="1"/>
    <x v="8"/>
    <x v="0"/>
    <s v="Medium"/>
    <s v="Positive"/>
    <x v="0"/>
    <m/>
    <m/>
    <m/>
    <m/>
    <m/>
  </r>
  <r>
    <x v="3"/>
    <s v="Jervis Bay School"/>
    <m/>
    <s v="Before/After"/>
    <s v="Y-15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16"/>
    <s v="Interested to know new words and do some poems  "/>
    <m/>
    <m/>
    <m/>
    <x v="11"/>
    <x v="5"/>
    <x v="1"/>
    <x v="1"/>
    <s v="Happy and knowingful  "/>
    <m/>
    <m/>
    <m/>
    <x v="3"/>
    <x v="1"/>
    <x v="13"/>
    <x v="8"/>
    <x v="0"/>
    <s v="High"/>
    <s v="Positive"/>
    <x v="0"/>
    <s v="Sitting under the desk and writing"/>
    <s v="Writing poems"/>
    <m/>
    <s v="Nothing"/>
    <m/>
  </r>
  <r>
    <x v="3"/>
    <s v="Jervis Bay School"/>
    <m/>
    <s v="Before/After"/>
    <s v="Y-17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18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19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20"/>
    <s v="Teacher response (incl elsewhere)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21"/>
    <s v="Blank response"/>
    <m/>
    <m/>
    <m/>
    <x v="8"/>
    <x v="1"/>
    <x v="1"/>
    <x v="1"/>
    <m/>
    <m/>
    <m/>
    <m/>
    <x v="9"/>
    <x v="2"/>
    <x v="1"/>
    <x v="5"/>
    <x v="3"/>
    <m/>
    <m/>
    <x v="3"/>
    <m/>
    <m/>
    <m/>
    <m/>
    <m/>
  </r>
  <r>
    <x v="3"/>
    <s v="Jervis Bay School"/>
    <m/>
    <s v="Before/After"/>
    <s v="Y-22"/>
    <s v="Drew 2 happy figures"/>
    <m/>
    <m/>
    <m/>
    <x v="0"/>
    <x v="1"/>
    <x v="1"/>
    <x v="1"/>
    <s v="It was fun doing stuff with you"/>
    <m/>
    <m/>
    <m/>
    <x v="19"/>
    <x v="2"/>
    <x v="1"/>
    <x v="8"/>
    <x v="0"/>
    <s v="Medium"/>
    <s v="Positive"/>
    <x v="0"/>
    <m/>
    <m/>
    <m/>
    <m/>
    <m/>
  </r>
  <r>
    <x v="3"/>
    <s v="North Nowra PS"/>
    <m/>
    <s v="Before/After"/>
    <s v="Y-23"/>
    <s v="I did not know any of my aboriginal language. Before I came to school I felt happy and when we got to Bundanon I felt a bit"/>
    <m/>
    <m/>
    <m/>
    <x v="0"/>
    <x v="1"/>
    <x v="1"/>
    <x v="1"/>
    <s v="I felt good after I learned about my culture and language"/>
    <m/>
    <m/>
    <m/>
    <x v="0"/>
    <x v="20"/>
    <x v="1"/>
    <x v="8"/>
    <x v="0"/>
    <s v="High"/>
    <s v="Positive"/>
    <x v="0"/>
    <s v="It was great to be learning about culture and our language "/>
    <s v="Learning"/>
    <m/>
    <m/>
    <m/>
  </r>
  <r>
    <x v="3"/>
    <s v="North Nowra PS"/>
    <m/>
    <s v="Before/After"/>
    <s v="Y-24"/>
    <s v="I didn’t know much language and when we were in the bush I felt calm"/>
    <m/>
    <m/>
    <m/>
    <x v="4"/>
    <x v="1"/>
    <x v="1"/>
    <x v="1"/>
    <s v="I knew more language and I know more about my culture"/>
    <m/>
    <m/>
    <m/>
    <x v="0"/>
    <x v="2"/>
    <x v="1"/>
    <x v="7"/>
    <x v="5"/>
    <s v="Medium"/>
    <s v="Positive"/>
    <x v="0"/>
    <s v="I think it was good you don’t have to change anything"/>
    <m/>
    <m/>
    <m/>
    <m/>
  </r>
  <r>
    <x v="3"/>
    <s v="North Nowra PS"/>
    <m/>
    <s v="Before/After"/>
    <s v="Y-25"/>
    <s v="Ok K "/>
    <m/>
    <m/>
    <m/>
    <x v="7"/>
    <x v="1"/>
    <x v="1"/>
    <x v="1"/>
    <s v="Good J "/>
    <m/>
    <m/>
    <m/>
    <x v="3"/>
    <x v="2"/>
    <x v="1"/>
    <x v="8"/>
    <x v="0"/>
    <s v="Medium"/>
    <s v="Positive"/>
    <x v="0"/>
    <s v="It was great being at Bundanon"/>
    <s v="Bundanon"/>
    <m/>
    <m/>
    <m/>
  </r>
  <r>
    <x v="3"/>
    <s v="North Nowra PS"/>
    <m/>
    <s v="Before/After"/>
    <s v="Y-26"/>
    <s v="I felt good when I came to school"/>
    <m/>
    <m/>
    <m/>
    <x v="0"/>
    <x v="1"/>
    <x v="1"/>
    <x v="1"/>
    <s v="I felt calm"/>
    <m/>
    <m/>
    <m/>
    <x v="16"/>
    <x v="2"/>
    <x v="1"/>
    <x v="8"/>
    <x v="0"/>
    <s v="Low"/>
    <s v="Positive"/>
    <x v="0"/>
    <s v="I like when we walk up to the seats in the bush"/>
    <s v="Nature"/>
    <m/>
    <m/>
    <m/>
  </r>
  <r>
    <x v="3"/>
    <s v="North Nowra PS"/>
    <m/>
    <s v="Before/After"/>
    <s v="Y-27"/>
    <s v="I felt very happy and excited when we did our poetry"/>
    <m/>
    <m/>
    <m/>
    <x v="1"/>
    <x v="1"/>
    <x v="1"/>
    <x v="1"/>
    <s v="I felt tired by peaced out"/>
    <m/>
    <m/>
    <m/>
    <x v="16"/>
    <x v="8"/>
    <x v="1"/>
    <x v="7"/>
    <x v="5"/>
    <s v="Low"/>
    <s v="Positive"/>
    <x v="0"/>
    <s v="It was really really really great"/>
    <m/>
    <m/>
    <m/>
    <m/>
  </r>
  <r>
    <x v="3"/>
    <s v="North Nowra PS"/>
    <m/>
    <s v="Before/After"/>
    <s v="Y-28"/>
    <s v="I felt so excited, I was that excited and full of that much energy it was like I just ate a tub of sugar "/>
    <m/>
    <m/>
    <m/>
    <x v="1"/>
    <x v="1"/>
    <x v="1"/>
    <x v="1"/>
    <s v="I felt so relaxed and calm as if I just got a massage by a masseuse "/>
    <m/>
    <m/>
    <m/>
    <x v="16"/>
    <x v="2"/>
    <x v="1"/>
    <x v="0"/>
    <x v="4"/>
    <s v="Low"/>
    <s v="Positive"/>
    <x v="0"/>
    <s v="It was the best experience I have ever had now know more about culture "/>
    <s v="Learning"/>
    <m/>
    <m/>
    <m/>
  </r>
  <r>
    <x v="3"/>
    <s v="North Nowra PS"/>
    <m/>
    <s v="Before/After"/>
    <s v="Y-29"/>
    <s v="I was confused and kind of lost not knowing what to do"/>
    <m/>
    <m/>
    <m/>
    <x v="2"/>
    <x v="1"/>
    <x v="1"/>
    <x v="1"/>
    <s v="calmed down, relaxed and felt better"/>
    <m/>
    <m/>
    <m/>
    <x v="16"/>
    <x v="2"/>
    <x v="1"/>
    <x v="2"/>
    <x v="1"/>
    <s v="Low"/>
    <s v="Positive"/>
    <x v="0"/>
    <m/>
    <m/>
    <m/>
    <m/>
    <m/>
  </r>
  <r>
    <x v="3"/>
    <s v="North Nowra PS"/>
    <m/>
    <s v="Before/After"/>
    <s v="Y-30"/>
    <s v="When I first came I was nervous but then I realized I was happy to get started "/>
    <m/>
    <m/>
    <m/>
    <x v="2"/>
    <x v="1"/>
    <x v="1"/>
    <x v="1"/>
    <s v="I was happy"/>
    <m/>
    <m/>
    <m/>
    <x v="3"/>
    <x v="2"/>
    <x v="1"/>
    <x v="1"/>
    <x v="1"/>
    <s v="Medium"/>
    <s v="Positive"/>
    <x v="0"/>
    <m/>
    <m/>
    <m/>
    <m/>
    <m/>
  </r>
  <r>
    <x v="3"/>
    <s v="North Nowra PS"/>
    <m/>
    <s v="Before/After"/>
    <s v="Y-31"/>
    <s v="Nervous, shy"/>
    <m/>
    <m/>
    <m/>
    <x v="2"/>
    <x v="1"/>
    <x v="1"/>
    <x v="1"/>
    <s v="Walking in the bush, calm"/>
    <m/>
    <m/>
    <m/>
    <x v="16"/>
    <x v="2"/>
    <x v="1"/>
    <x v="1"/>
    <x v="1"/>
    <s v="Low"/>
    <s v="Positive"/>
    <x v="0"/>
    <m/>
    <m/>
    <m/>
    <m/>
    <m/>
  </r>
  <r>
    <x v="3"/>
    <s v="North Nowra PS"/>
    <m/>
    <s v="Before/After"/>
    <s v="Y-32"/>
    <s v="Crazy"/>
    <m/>
    <m/>
    <m/>
    <x v="1"/>
    <x v="1"/>
    <x v="1"/>
    <x v="1"/>
    <s v="Good, Calm"/>
    <m/>
    <m/>
    <m/>
    <x v="16"/>
    <x v="2"/>
    <x v="1"/>
    <x v="0"/>
    <x v="0"/>
    <s v="Low"/>
    <s v="Positive"/>
    <x v="0"/>
    <m/>
    <m/>
    <m/>
    <m/>
    <m/>
  </r>
  <r>
    <x v="3"/>
    <s v="North Nowra PS"/>
    <m/>
    <s v="Before/After"/>
    <s v="Y-33"/>
    <s v="Excited, happy"/>
    <m/>
    <m/>
    <m/>
    <x v="1"/>
    <x v="1"/>
    <x v="1"/>
    <x v="1"/>
    <s v="I felt sad because we had to leave"/>
    <m/>
    <m/>
    <m/>
    <x v="27"/>
    <x v="2"/>
    <x v="1"/>
    <x v="0"/>
    <x v="0"/>
    <s v="Low"/>
    <s v="Positive"/>
    <x v="0"/>
    <s v="When we were reconnecting to country and self"/>
    <s v="Connection"/>
    <m/>
    <m/>
    <m/>
  </r>
  <r>
    <x v="3"/>
    <s v="North Nowra PS"/>
    <m/>
    <s v="Before/After"/>
    <s v="Y-34"/>
    <s v="before the workshop I didn’t know language, when I got on the bus I was really excited"/>
    <m/>
    <m/>
    <m/>
    <x v="4"/>
    <x v="0"/>
    <x v="1"/>
    <x v="1"/>
    <s v="Now I am happy that I know language"/>
    <m/>
    <m/>
    <m/>
    <x v="0"/>
    <x v="4"/>
    <x v="1"/>
    <x v="0"/>
    <x v="0"/>
    <s v="Medium"/>
    <s v="Positive"/>
    <x v="0"/>
    <s v="I loved it "/>
    <m/>
    <m/>
    <m/>
    <m/>
  </r>
  <r>
    <x v="3"/>
    <s v="North Nowra PS"/>
    <m/>
    <s v="Before/After"/>
    <s v="Y-35"/>
    <s v="But L mustle inside "/>
    <m/>
    <m/>
    <m/>
    <x v="2"/>
    <x v="1"/>
    <x v="1"/>
    <x v="1"/>
    <s v="J"/>
    <m/>
    <m/>
    <m/>
    <x v="3"/>
    <x v="2"/>
    <x v="1"/>
    <x v="2"/>
    <x v="1"/>
    <s v="Medium"/>
    <s v="Positive"/>
    <x v="0"/>
    <s v="I like knowing about my language"/>
    <s v="Learning"/>
    <m/>
    <m/>
    <m/>
  </r>
  <r>
    <x v="3"/>
    <s v="North Nowra PS"/>
    <m/>
    <s v="Before/After"/>
    <s v="Y-36"/>
    <s v="Excited, scared, nervous that I was going to learn our language, happy"/>
    <m/>
    <m/>
    <m/>
    <x v="2"/>
    <x v="0"/>
    <x v="6"/>
    <x v="1"/>
    <s v="Calm, connected, happy, excited, nervous"/>
    <m/>
    <m/>
    <m/>
    <x v="16"/>
    <x v="4"/>
    <x v="21"/>
    <x v="0"/>
    <x v="2"/>
    <s v="High"/>
    <s v="Positive"/>
    <x v="0"/>
    <m/>
    <m/>
    <m/>
    <s v="I had a god time but maybe teaching us to speak our language in sentences"/>
    <s v="More language work"/>
  </r>
  <r>
    <x v="3"/>
    <s v="North Nowra PS"/>
    <m/>
    <s v="Before/After"/>
    <s v="Y-37"/>
    <s v="I felt tired and my feet were hurting"/>
    <m/>
    <m/>
    <m/>
    <x v="3"/>
    <x v="1"/>
    <x v="1"/>
    <x v="1"/>
    <s v="I felt calm, relaxed, and my feet did not hurt at all"/>
    <m/>
    <m/>
    <m/>
    <x v="16"/>
    <x v="2"/>
    <x v="1"/>
    <x v="2"/>
    <x v="1"/>
    <s v="Low"/>
    <s v="Positive"/>
    <x v="0"/>
    <s v=" It was really great!"/>
    <m/>
    <m/>
    <m/>
    <m/>
  </r>
  <r>
    <x v="3"/>
    <s v="North Nowra PS"/>
    <m/>
    <s v="Before/After"/>
    <s v="Y-38"/>
    <s v="I felt excited"/>
    <m/>
    <m/>
    <m/>
    <x v="1"/>
    <x v="1"/>
    <x v="1"/>
    <x v="1"/>
    <s v="I feel tired cause we walked up the hill"/>
    <m/>
    <m/>
    <m/>
    <x v="11"/>
    <x v="4"/>
    <x v="1"/>
    <x v="0"/>
    <x v="0"/>
    <s v="Low"/>
    <s v="Positive"/>
    <x v="0"/>
    <s v="It was really great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A1FE6-AFF0-5347-BD3E-88B7640F0398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12:H20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6">
        <item x="2"/>
        <item x="6"/>
        <item x="4"/>
        <item x="9"/>
        <item x="5"/>
        <item x="12"/>
        <item x="1"/>
        <item x="13"/>
        <item x="0"/>
        <item x="11"/>
        <item x="7"/>
        <item x="10"/>
        <item x="3"/>
        <item x="14"/>
        <item x="8"/>
        <item t="default"/>
      </items>
    </pivotField>
    <pivotField showAll="0">
      <items count="13">
        <item x="7"/>
        <item x="11"/>
        <item x="8"/>
        <item x="9"/>
        <item x="2"/>
        <item x="5"/>
        <item x="0"/>
        <item x="4"/>
        <item x="6"/>
        <item x="3"/>
        <item x="10"/>
        <item x="1"/>
        <item t="default"/>
      </items>
    </pivotField>
    <pivotField axis="axisRow" dataField="1" showAll="0">
      <items count="8">
        <item x="5"/>
        <item x="3"/>
        <item x="0"/>
        <item x="2"/>
        <item x="6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Code Before3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A22811-D476-064C-8B67-D08BFDA2DFA3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" firstHeaderRow="0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OVERALL CHANGE" fld="24" subtotal="count" baseField="0" baseItem="0"/>
    <dataField name="Count of OVERALL CHANGE2" fld="24" subtotal="count" showDataAs="percentOfCol" baseField="0" baseItem="0" numFmtId="9"/>
  </dataFields>
  <formats count="1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A7882F-552C-0343-86C7-90C503D85AC6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12:E25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6">
        <item x="2"/>
        <item x="6"/>
        <item x="4"/>
        <item x="9"/>
        <item x="5"/>
        <item x="12"/>
        <item x="1"/>
        <item x="13"/>
        <item x="0"/>
        <item x="11"/>
        <item x="7"/>
        <item x="10"/>
        <item x="3"/>
        <item x="14"/>
        <item x="8"/>
        <item t="default"/>
      </items>
    </pivotField>
    <pivotField axis="axisRow" dataField="1" showAll="0">
      <items count="13">
        <item x="7"/>
        <item x="11"/>
        <item x="8"/>
        <item x="9"/>
        <item x="2"/>
        <item x="5"/>
        <item x="0"/>
        <item x="4"/>
        <item x="6"/>
        <item x="3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1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Code Before2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49940A-9157-B443-B69B-AE422A0EBD8F}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0:C143" firstHeaderRow="0" firstDataRow="1" firstDataCol="1" rowPageCount="1" colPageCount="1"/>
  <pivotFields count="30"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3"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ount of OVERALL CHANGE" fld="24" subtotal="count" baseField="0" baseItem="0"/>
    <dataField name="Count of OVERALL CHANGE2" fld="24" subtotal="count" showDataAs="percentOfCol" baseField="0" baseItem="0" numFmtId="9"/>
  </dataFields>
  <formats count="1"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35ACB1-2EC1-8F4F-9BBE-A42EC510D9A0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2:K16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6">
        <item x="2"/>
        <item x="6"/>
        <item x="4"/>
        <item x="9"/>
        <item x="5"/>
        <item x="12"/>
        <item x="1"/>
        <item x="13"/>
        <item x="0"/>
        <item x="11"/>
        <item x="7"/>
        <item x="10"/>
        <item x="3"/>
        <item x="14"/>
        <item x="8"/>
        <item t="default"/>
      </items>
    </pivotField>
    <pivotField showAll="0">
      <items count="13">
        <item x="7"/>
        <item x="11"/>
        <item x="8"/>
        <item x="9"/>
        <item x="2"/>
        <item x="5"/>
        <item x="0"/>
        <item x="4"/>
        <item x="6"/>
        <item x="3"/>
        <item x="10"/>
        <item x="1"/>
        <item t="default"/>
      </items>
    </pivotField>
    <pivotField showAll="0">
      <items count="8">
        <item x="5"/>
        <item x="3"/>
        <item x="0"/>
        <item x="2"/>
        <item x="6"/>
        <item x="4"/>
        <item x="1"/>
        <item t="default"/>
      </items>
    </pivotField>
    <pivotField axis="axisRow" dataField="1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Code Before4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423C2D-D50B-9541-9FA6-7D596BD2A175}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55:C158" firstHeaderRow="0" firstDataRow="1" firstDataCol="1" rowPageCount="1" colPageCount="1"/>
  <pivotFields count="30"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3"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ount of OVERALL CHANGE" fld="24" subtotal="count" baseField="0" baseItem="0"/>
    <dataField name="Count of OVERALL CHANGE2" fld="24" subtotal="count" showDataAs="percentOfCol" baseField="0" baseItem="0" numFmtId="9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84A782-339F-CB47-A36F-DFA0B8840672}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8:C151" firstHeaderRow="0" firstDataRow="1" firstDataCol="1" rowPageCount="1" colPageCount="1"/>
  <pivotFields count="30"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3"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ount of OVERALL CHANGE" fld="24" subtotal="count" baseField="0" baseItem="0"/>
    <dataField name="Count of OVERALL CHANGE2" fld="24" subtotal="count" showDataAs="percentOfCol" baseField="0" baseItem="0" numFmtId="9"/>
  </dataFields>
  <formats count="1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9508A0-E47E-7D4A-83F6-F4F21D4EBFD7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7:B76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6">
        <item x="2"/>
        <item x="6"/>
        <item x="4"/>
        <item x="9"/>
        <item x="5"/>
        <item x="12"/>
        <item x="1"/>
        <item x="13"/>
        <item x="0"/>
        <item x="11"/>
        <item x="7"/>
        <item x="10"/>
        <item x="3"/>
        <item x="14"/>
        <item x="8"/>
        <item t="default"/>
      </items>
    </pivotField>
    <pivotField showAll="0">
      <items count="13">
        <item x="7"/>
        <item x="11"/>
        <item x="8"/>
        <item x="9"/>
        <item x="2"/>
        <item x="5"/>
        <item x="0"/>
        <item x="4"/>
        <item x="6"/>
        <item x="3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29">
        <item x="14"/>
        <item x="15"/>
        <item x="13"/>
        <item x="16"/>
        <item x="10"/>
        <item x="20"/>
        <item x="7"/>
        <item x="6"/>
        <item x="2"/>
        <item x="18"/>
        <item x="23"/>
        <item x="1"/>
        <item x="19"/>
        <item x="12"/>
        <item x="3"/>
        <item x="26"/>
        <item x="5"/>
        <item x="21"/>
        <item x="24"/>
        <item x="0"/>
        <item x="17"/>
        <item x="4"/>
        <item x="22"/>
        <item x="27"/>
        <item x="25"/>
        <item x="11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ount of Code After1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DB1288-0BDA-FE4B-B760-038DCE7C8E2E}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47:H70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6">
        <item x="2"/>
        <item x="6"/>
        <item x="4"/>
        <item x="9"/>
        <item x="5"/>
        <item x="12"/>
        <item x="1"/>
        <item x="13"/>
        <item x="0"/>
        <item x="11"/>
        <item x="7"/>
        <item x="10"/>
        <item x="3"/>
        <item x="14"/>
        <item x="8"/>
        <item t="default"/>
      </items>
    </pivotField>
    <pivotField showAll="0">
      <items count="13">
        <item x="7"/>
        <item x="11"/>
        <item x="8"/>
        <item x="9"/>
        <item x="2"/>
        <item x="5"/>
        <item x="0"/>
        <item x="4"/>
        <item x="6"/>
        <item x="3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9">
        <item x="14"/>
        <item x="15"/>
        <item x="13"/>
        <item x="16"/>
        <item x="10"/>
        <item x="20"/>
        <item x="7"/>
        <item x="6"/>
        <item x="2"/>
        <item x="18"/>
        <item x="23"/>
        <item x="1"/>
        <item x="19"/>
        <item x="12"/>
        <item x="3"/>
        <item x="26"/>
        <item x="5"/>
        <item x="21"/>
        <item x="24"/>
        <item x="0"/>
        <item x="17"/>
        <item x="4"/>
        <item x="22"/>
        <item x="27"/>
        <item x="25"/>
        <item x="11"/>
        <item x="8"/>
        <item x="9"/>
        <item t="default"/>
      </items>
    </pivotField>
    <pivotField showAll="0">
      <items count="25">
        <item x="13"/>
        <item x="12"/>
        <item x="18"/>
        <item x="10"/>
        <item x="20"/>
        <item x="21"/>
        <item x="22"/>
        <item x="6"/>
        <item x="5"/>
        <item x="3"/>
        <item x="0"/>
        <item x="9"/>
        <item x="17"/>
        <item x="4"/>
        <item x="19"/>
        <item x="1"/>
        <item x="16"/>
        <item x="7"/>
        <item x="11"/>
        <item x="14"/>
        <item x="15"/>
        <item x="23"/>
        <item x="8"/>
        <item x="2"/>
        <item t="default"/>
      </items>
    </pivotField>
    <pivotField axis="axisRow" dataField="1" showAll="0">
      <items count="23">
        <item x="18"/>
        <item x="7"/>
        <item x="3"/>
        <item x="8"/>
        <item x="10"/>
        <item x="15"/>
        <item x="16"/>
        <item x="9"/>
        <item x="21"/>
        <item x="17"/>
        <item x="20"/>
        <item x="4"/>
        <item x="5"/>
        <item x="2"/>
        <item x="6"/>
        <item x="14"/>
        <item x="12"/>
        <item x="19"/>
        <item x="13"/>
        <item x="11"/>
        <item x="0"/>
        <item x="1"/>
        <item t="default"/>
      </items>
    </pivotField>
    <pivotField showAll="0"/>
    <pivotField showAll="0"/>
    <pivotField showAll="0"/>
    <pivotField showAll="0"/>
    <pivotField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19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ount of Code After3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A7C55A-6A9B-274C-9AE1-338C5F7ED86A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:B28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6">
        <item x="2"/>
        <item x="6"/>
        <item x="4"/>
        <item x="9"/>
        <item x="5"/>
        <item x="12"/>
        <item x="1"/>
        <item x="13"/>
        <item x="0"/>
        <item x="11"/>
        <item x="7"/>
        <item x="10"/>
        <item x="3"/>
        <item x="14"/>
        <item x="8"/>
        <item t="default"/>
      </items>
    </pivotField>
    <pivotField showAll="0">
      <items count="13">
        <item x="7"/>
        <item x="11"/>
        <item x="8"/>
        <item x="9"/>
        <item x="2"/>
        <item x="5"/>
        <item x="0"/>
        <item x="4"/>
        <item x="6"/>
        <item x="3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of Code Before1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F89F99-7600-104C-884A-A8FA30531037}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1:C136" firstHeaderRow="0" firstDataRow="1" firstDataCol="1" rowPageCount="1" colPageCount="1"/>
  <pivotFields count="30"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ount of OVERALL CHANGE" fld="24" subtotal="count" baseField="0" baseItem="0"/>
    <dataField name="Count of OVERALL CHANGE2" fld="24" subtotal="count" showDataAs="percentOfCol" baseField="0" baseItem="0" numFmtId="9"/>
  </dataFields>
  <formats count="1"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AAF7F-52B2-0745-88C9-42EEA97A9107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47:E72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6">
        <item x="2"/>
        <item x="6"/>
        <item x="4"/>
        <item x="9"/>
        <item x="5"/>
        <item x="12"/>
        <item x="1"/>
        <item x="13"/>
        <item x="0"/>
        <item x="11"/>
        <item x="7"/>
        <item x="10"/>
        <item x="3"/>
        <item x="14"/>
        <item x="8"/>
        <item t="default"/>
      </items>
    </pivotField>
    <pivotField showAll="0">
      <items count="13">
        <item x="7"/>
        <item x="11"/>
        <item x="8"/>
        <item x="9"/>
        <item x="2"/>
        <item x="5"/>
        <item x="0"/>
        <item x="4"/>
        <item x="6"/>
        <item x="3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9">
        <item x="14"/>
        <item x="15"/>
        <item x="13"/>
        <item x="16"/>
        <item x="10"/>
        <item x="20"/>
        <item x="7"/>
        <item x="6"/>
        <item x="2"/>
        <item x="18"/>
        <item x="23"/>
        <item x="1"/>
        <item x="19"/>
        <item x="12"/>
        <item x="3"/>
        <item x="26"/>
        <item x="5"/>
        <item x="21"/>
        <item x="24"/>
        <item x="0"/>
        <item x="17"/>
        <item x="4"/>
        <item x="22"/>
        <item x="27"/>
        <item x="25"/>
        <item x="11"/>
        <item x="8"/>
        <item x="9"/>
        <item t="default"/>
      </items>
    </pivotField>
    <pivotField axis="axisRow" dataField="1" showAll="0">
      <items count="25">
        <item x="13"/>
        <item x="12"/>
        <item x="18"/>
        <item x="10"/>
        <item x="20"/>
        <item x="21"/>
        <item x="22"/>
        <item x="6"/>
        <item x="5"/>
        <item x="3"/>
        <item x="0"/>
        <item x="9"/>
        <item x="17"/>
        <item x="4"/>
        <item x="19"/>
        <item x="1"/>
        <item x="16"/>
        <item x="7"/>
        <item x="11"/>
        <item x="14"/>
        <item x="15"/>
        <item x="23"/>
        <item x="8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6">
        <item x="2"/>
        <item x="1"/>
        <item x="0"/>
        <item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18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Code After2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84CAC1-8837-1F4F-8C1A-725BC7F68943}" name="Table2" displayName="Table2" ref="A1:AD7" totalsRowShown="0">
  <autoFilter ref="A1:AD7" xr:uid="{292F9741-A767-F343-BB72-C7D6222DFE9D}"/>
  <tableColumns count="30">
    <tableColumn id="1" xr3:uid="{589CB85C-4D9C-3747-AA24-76AC01437F96}" name="First Nation"/>
    <tableColumn id="2" xr3:uid="{F19E81A9-614C-6B42-9A31-5E7B82415723}" name="School"/>
    <tableColumn id="3" xr3:uid="{CE33C41C-19E8-204A-80AE-8142A3340AB0}" name="Primary/Secondary"/>
    <tableColumn id="4" xr3:uid="{BFA6B550-D551-9046-B999-1AE311A44DDC}" name="Evaluation Tool"/>
    <tableColumn id="5" xr3:uid="{5181F4EC-1E36-A443-AC0B-35B67AF4B9E4}" name="Student ID"/>
    <tableColumn id="6" xr3:uid="{D12AF77A-ABD6-E74A-B3CD-6CB176E61256}" name="Before1"/>
    <tableColumn id="7" xr3:uid="{6F668C7E-B009-5A4F-BD3E-EC781B441383}" name="Before2"/>
    <tableColumn id="8" xr3:uid="{9E42FF35-D134-8746-8D69-BFC0343D025C}" name="Before3"/>
    <tableColumn id="9" xr3:uid="{CE0DF675-E7CA-734F-BD53-96DAE5215F2E}" name="Before4"/>
    <tableColumn id="10" xr3:uid="{8E2CB5BA-8820-9B4E-AE0A-57F888CE878A}" name="Code Before1"/>
    <tableColumn id="11" xr3:uid="{D13C8797-176A-7C4C-8581-63909D366B73}" name="Code Before2"/>
    <tableColumn id="12" xr3:uid="{49B76042-686B-C440-A79A-0A7D5024023A}" name="Code Before3"/>
    <tableColumn id="13" xr3:uid="{A0C980BE-DE90-434B-9A63-862948B03DB3}" name="Code Before4"/>
    <tableColumn id="14" xr3:uid="{AC94F3A7-A511-034F-8E77-AF56D46BB440}" name="After1"/>
    <tableColumn id="15" xr3:uid="{6DD05055-7AC7-4749-B48C-2E591192991E}" name="After2"/>
    <tableColumn id="16" xr3:uid="{D1D27175-2D18-F244-890B-8ED600A78ADB}" name="After3"/>
    <tableColumn id="17" xr3:uid="{4C5BF3A5-EB93-3547-A2BC-CEA02846B05E}" name="After4"/>
    <tableColumn id="18" xr3:uid="{B89DE806-EF50-7C4D-B1D9-37C471E6B02E}" name="Code After1"/>
    <tableColumn id="19" xr3:uid="{2FD04B6D-8A4D-A14D-8BC7-FB29D6AD6E63}" name="Code After2"/>
    <tableColumn id="20" xr3:uid="{9EB67753-32A0-9C41-B10F-B81DA4ECD377}" name="Code After3"/>
    <tableColumn id="21" xr3:uid="{DD1BD6E2-4A81-864C-98A9-0D1686EBAC4E}" name="BEFORE: AROUSAL"/>
    <tableColumn id="22" xr3:uid="{A5D7474C-BF9D-B94E-838B-B863C1280990}" name="BEFORE: EMOTIONAL VALENCE"/>
    <tableColumn id="23" xr3:uid="{6A18CC03-80A7-8C48-9993-ED3D2F35508A}" name="AFTER: AROUSAL"/>
    <tableColumn id="24" xr3:uid="{E7D83265-0A2D-D949-A7CF-0EBA586D5003}" name="AFTER: EMOTIONAL VALENCE"/>
    <tableColumn id="25" xr3:uid="{1571240F-BFA1-C548-B6DB-385049437831}" name="OVERALL CHANGE"/>
    <tableColumn id="26" xr3:uid="{1A75FE48-D0DB-F44F-A75F-BAC55D021A4B}" name="Like1"/>
    <tableColumn id="27" xr3:uid="{1846271F-711D-4143-8E06-A5A88B35395D}" name="Code like1"/>
    <tableColumn id="28" xr3:uid="{6F813011-5CB0-2649-8C07-C8971D74CBFD}" name="Code like2"/>
    <tableColumn id="29" xr3:uid="{48126A34-F27B-F740-8F96-CF10E280C7E1}" name="What to change"/>
    <tableColumn id="30" xr3:uid="{6F95A498-E562-174C-8010-1F2828BF91D3}" name="Code what to chan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38B9F4-5775-3F44-AA19-466F2E9DB6F3}" name="Table1" displayName="Table1" ref="A1:AD46" totalsRowShown="0">
  <autoFilter ref="A1:AD46" xr:uid="{74F7DE99-027A-1B49-A8D2-2BF64F65AF6F}"/>
  <tableColumns count="30">
    <tableColumn id="1" xr3:uid="{815EC46D-5CD5-9746-A890-D76C65A48CCC}" name="First Nation"/>
    <tableColumn id="2" xr3:uid="{D96101DC-AEB0-124A-B4C2-313E5F96F5FA}" name="School"/>
    <tableColumn id="3" xr3:uid="{59BA4884-46AB-2E4F-9094-283FAA11367A}" name="Primary/Secondary"/>
    <tableColumn id="4" xr3:uid="{13173B51-0B98-B54F-8540-2D9C0D42790A}" name="Evaluation Tool"/>
    <tableColumn id="5" xr3:uid="{E743B5AE-9701-DA4F-81C3-FBB9682C6AD6}" name="Student ID"/>
    <tableColumn id="6" xr3:uid="{071AFDBE-D0B1-2F49-8E0E-9140DF63686C}" name="Before1"/>
    <tableColumn id="7" xr3:uid="{C91B3BC5-6A84-2B4C-AA1C-FC87F782728E}" name="Before2"/>
    <tableColumn id="8" xr3:uid="{F2D4B495-3278-AA45-AE1D-16519F3A7EA8}" name="Before3"/>
    <tableColumn id="9" xr3:uid="{309FAB0F-56A4-0542-8695-CD09B9992C86}" name="Before4"/>
    <tableColumn id="10" xr3:uid="{AA6787D5-E3FF-CE41-BD97-D1AC2C433970}" name="Code Before1"/>
    <tableColumn id="11" xr3:uid="{9C658484-4354-A74F-B1DF-BA170C6DAF99}" name="Code Before2"/>
    <tableColumn id="12" xr3:uid="{AEA4D619-D053-654F-BB1A-D3AA57A0EBEB}" name="Code Before3"/>
    <tableColumn id="13" xr3:uid="{300811FF-A947-1D4B-A1DD-CE1DB90E06AC}" name="Code Before4"/>
    <tableColumn id="14" xr3:uid="{D9B3D54F-EC52-3F43-993E-E56A8485F945}" name="After1"/>
    <tableColumn id="15" xr3:uid="{C1963EDE-B9FD-DE42-86E7-BA53E009CCD4}" name="After2"/>
    <tableColumn id="16" xr3:uid="{0856949F-B8D7-AE4A-9672-24B7968F6204}" name="After3"/>
    <tableColumn id="17" xr3:uid="{9A18189A-990D-A642-BE2D-C9EF3AECCB7B}" name="After4"/>
    <tableColumn id="18" xr3:uid="{837B80E4-60A7-A141-8127-702D11ACAE5A}" name="Code After1"/>
    <tableColumn id="19" xr3:uid="{72057F66-2CD2-AF4F-A5F5-5B938DC1D2DC}" name="Code After2"/>
    <tableColumn id="20" xr3:uid="{17080B63-46DD-DE43-B1B6-30E56F91051C}" name="Code After3"/>
    <tableColumn id="21" xr3:uid="{08D3C4C3-6C26-EF44-840A-973F1F4ABB7F}" name="BEFORE: AROUSAL"/>
    <tableColumn id="22" xr3:uid="{E5B633A0-943B-D94E-9C8A-CE57CDB89A1A}" name="BEFORE: EMOTIONAL VALENCE"/>
    <tableColumn id="23" xr3:uid="{F3B655E9-46F5-2F46-9110-126B1E8F6E12}" name="AFTER: AROUSAL"/>
    <tableColumn id="24" xr3:uid="{265E0B77-9233-354C-BE90-7A28758CEB0C}" name="AFTER: EMOTIONAL VALENCE"/>
    <tableColumn id="25" xr3:uid="{02FDAA51-15E4-8C48-B362-D6250852F135}" name="OVERALL CHANGE"/>
    <tableColumn id="26" xr3:uid="{58CEE9E6-31D9-304A-85EC-D1B233A0DFC2}" name="Like1"/>
    <tableColumn id="27" xr3:uid="{FA64636C-8487-FB43-9173-55DB1EBD7764}" name="Code like1"/>
    <tableColumn id="28" xr3:uid="{0B0F5D1B-3918-F941-A03C-ED6680A96D07}" name="Code like2"/>
    <tableColumn id="29" xr3:uid="{F0528653-AAFE-AD4D-A83B-95D3F423061C}" name="What to change"/>
    <tableColumn id="30" xr3:uid="{53B4699A-6B7A-4043-8454-CB069BB6059A}" name="Code what to chan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8DBFB-0B5C-D742-8390-0D31219E9E6F}">
  <dimension ref="A1:F14"/>
  <sheetViews>
    <sheetView zoomScale="153" zoomScaleNormal="153" workbookViewId="0">
      <selection activeCell="C19" sqref="C19"/>
    </sheetView>
  </sheetViews>
  <sheetFormatPr baseColWidth="10" defaultRowHeight="16" x14ac:dyDescent="0.2"/>
  <cols>
    <col min="2" max="2" width="32.83203125" customWidth="1"/>
    <col min="3" max="3" width="26.33203125" customWidth="1"/>
    <col min="4" max="4" width="16.6640625" customWidth="1"/>
  </cols>
  <sheetData>
    <row r="1" spans="1:6" s="1" customFormat="1" x14ac:dyDescent="0.2">
      <c r="A1" s="39" t="s">
        <v>0</v>
      </c>
      <c r="B1" s="39" t="s">
        <v>1</v>
      </c>
      <c r="C1" s="39" t="s">
        <v>7</v>
      </c>
      <c r="D1" s="39" t="s">
        <v>412</v>
      </c>
      <c r="E1" s="39" t="s">
        <v>413</v>
      </c>
      <c r="F1" s="39"/>
    </row>
    <row r="2" spans="1:6" x14ac:dyDescent="0.2">
      <c r="A2" s="10" t="s">
        <v>2</v>
      </c>
      <c r="B2" s="10" t="s">
        <v>3</v>
      </c>
      <c r="C2" s="10" t="s">
        <v>8</v>
      </c>
      <c r="D2" s="10"/>
      <c r="E2" s="10"/>
      <c r="F2" s="10"/>
    </row>
    <row r="3" spans="1:6" x14ac:dyDescent="0.2">
      <c r="A3" s="10" t="s">
        <v>2</v>
      </c>
      <c r="B3" s="10" t="s">
        <v>4</v>
      </c>
      <c r="C3" s="10" t="s">
        <v>8</v>
      </c>
      <c r="D3" s="10"/>
      <c r="E3" s="10"/>
      <c r="F3" s="10"/>
    </row>
    <row r="4" spans="1:6" x14ac:dyDescent="0.2">
      <c r="A4" s="10" t="s">
        <v>2</v>
      </c>
      <c r="B4" s="10" t="s">
        <v>5</v>
      </c>
      <c r="C4" s="10" t="s">
        <v>9</v>
      </c>
      <c r="D4" s="10"/>
      <c r="E4" s="10"/>
      <c r="F4" s="10"/>
    </row>
    <row r="5" spans="1:6" x14ac:dyDescent="0.2">
      <c r="A5" s="10" t="s">
        <v>2</v>
      </c>
      <c r="B5" s="10" t="s">
        <v>6</v>
      </c>
      <c r="C5" s="10" t="s">
        <v>8</v>
      </c>
      <c r="D5" s="10"/>
      <c r="E5" s="10"/>
      <c r="F5" s="10"/>
    </row>
    <row r="6" spans="1:6" x14ac:dyDescent="0.2">
      <c r="A6" s="10" t="s">
        <v>10</v>
      </c>
      <c r="B6" s="10" t="s">
        <v>11</v>
      </c>
      <c r="C6" s="10" t="s">
        <v>414</v>
      </c>
      <c r="D6" s="10"/>
      <c r="E6" s="10"/>
      <c r="F6" s="10"/>
    </row>
    <row r="7" spans="1:6" x14ac:dyDescent="0.2">
      <c r="A7" s="10" t="s">
        <v>10</v>
      </c>
      <c r="B7" s="10" t="s">
        <v>12</v>
      </c>
      <c r="C7" s="10" t="s">
        <v>414</v>
      </c>
      <c r="D7" s="10"/>
      <c r="E7" s="10"/>
      <c r="F7" s="10"/>
    </row>
    <row r="8" spans="1:6" x14ac:dyDescent="0.2">
      <c r="A8" s="10" t="s">
        <v>10</v>
      </c>
      <c r="B8" s="10" t="s">
        <v>13</v>
      </c>
      <c r="C8" s="10" t="s">
        <v>414</v>
      </c>
      <c r="D8" s="10"/>
      <c r="E8" s="10"/>
      <c r="F8" s="10"/>
    </row>
    <row r="9" spans="1:6" x14ac:dyDescent="0.2">
      <c r="A9" s="10" t="s">
        <v>14</v>
      </c>
      <c r="B9" s="10" t="s">
        <v>15</v>
      </c>
      <c r="C9" s="10" t="s">
        <v>9</v>
      </c>
      <c r="D9" s="10"/>
      <c r="E9" s="10"/>
      <c r="F9" s="10"/>
    </row>
    <row r="10" spans="1:6" x14ac:dyDescent="0.2">
      <c r="A10" s="10" t="s">
        <v>14</v>
      </c>
      <c r="B10" s="10" t="s">
        <v>16</v>
      </c>
      <c r="C10" s="10" t="s">
        <v>8</v>
      </c>
      <c r="D10" s="10"/>
      <c r="E10" s="10"/>
      <c r="F10" s="10"/>
    </row>
    <row r="11" spans="1:6" x14ac:dyDescent="0.2">
      <c r="A11" s="10" t="s">
        <v>14</v>
      </c>
      <c r="B11" s="10" t="s">
        <v>17</v>
      </c>
      <c r="C11" s="10" t="s">
        <v>8</v>
      </c>
      <c r="D11" s="10"/>
      <c r="E11" s="10"/>
      <c r="F11" s="10"/>
    </row>
    <row r="12" spans="1:6" x14ac:dyDescent="0.2">
      <c r="A12" s="10" t="s">
        <v>18</v>
      </c>
      <c r="B12" s="10" t="s">
        <v>19</v>
      </c>
      <c r="C12" s="10" t="s">
        <v>8</v>
      </c>
      <c r="D12" s="10"/>
      <c r="E12" s="10"/>
      <c r="F12" s="10"/>
    </row>
    <row r="13" spans="1:6" x14ac:dyDescent="0.2">
      <c r="A13" s="10" t="s">
        <v>18</v>
      </c>
      <c r="B13" s="10" t="s">
        <v>20</v>
      </c>
      <c r="C13" s="10" t="s">
        <v>8</v>
      </c>
      <c r="D13" s="10"/>
      <c r="E13" s="10"/>
      <c r="F13" s="10"/>
    </row>
    <row r="14" spans="1:6" x14ac:dyDescent="0.2">
      <c r="A14" s="10" t="s">
        <v>18</v>
      </c>
      <c r="B14" s="10" t="s">
        <v>21</v>
      </c>
      <c r="C14" s="10" t="s">
        <v>8</v>
      </c>
      <c r="D14" s="10"/>
      <c r="E14" s="10"/>
      <c r="F1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6D11-275A-A840-89FA-D521173A9A48}">
  <dimension ref="A1:AD7"/>
  <sheetViews>
    <sheetView topLeftCell="K1" workbookViewId="0">
      <selection activeCell="AC7" sqref="AC7"/>
    </sheetView>
  </sheetViews>
  <sheetFormatPr baseColWidth="10" defaultRowHeight="16" x14ac:dyDescent="0.2"/>
  <cols>
    <col min="1" max="1" width="13.1640625" customWidth="1"/>
    <col min="3" max="3" width="19.33203125" customWidth="1"/>
    <col min="4" max="4" width="16.1640625" customWidth="1"/>
    <col min="5" max="5" width="12.1640625" customWidth="1"/>
    <col min="10" max="13" width="14.5" customWidth="1"/>
    <col min="18" max="20" width="13.1640625" customWidth="1"/>
    <col min="21" max="21" width="19.1640625" customWidth="1"/>
    <col min="22" max="22" width="29.33203125" customWidth="1"/>
    <col min="23" max="23" width="17.83203125" customWidth="1"/>
    <col min="24" max="24" width="28" customWidth="1"/>
    <col min="25" max="25" width="18.6640625" customWidth="1"/>
    <col min="27" max="28" width="12" customWidth="1"/>
    <col min="29" max="29" width="16.5" customWidth="1"/>
    <col min="30" max="30" width="20.6640625" customWidth="1"/>
  </cols>
  <sheetData>
    <row r="1" spans="1:30" x14ac:dyDescent="0.2">
      <c r="A1" t="s">
        <v>0</v>
      </c>
      <c r="B1" t="s">
        <v>1</v>
      </c>
      <c r="C1" t="s">
        <v>7</v>
      </c>
      <c r="D1" t="s">
        <v>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36</v>
      </c>
      <c r="K1" t="s">
        <v>37</v>
      </c>
      <c r="L1" t="s">
        <v>38</v>
      </c>
      <c r="M1" t="s">
        <v>39</v>
      </c>
      <c r="N1" t="s">
        <v>30</v>
      </c>
      <c r="O1" t="s">
        <v>31</v>
      </c>
      <c r="P1" t="s">
        <v>32</v>
      </c>
      <c r="Q1" t="s">
        <v>33</v>
      </c>
      <c r="R1" t="s">
        <v>40</v>
      </c>
      <c r="S1" t="s">
        <v>41</v>
      </c>
      <c r="T1" t="s">
        <v>42</v>
      </c>
      <c r="U1" t="s">
        <v>315</v>
      </c>
      <c r="V1" t="s">
        <v>316</v>
      </c>
      <c r="W1" t="s">
        <v>332</v>
      </c>
      <c r="X1" t="s">
        <v>333</v>
      </c>
      <c r="Y1" t="s">
        <v>353</v>
      </c>
      <c r="Z1" t="s">
        <v>44</v>
      </c>
      <c r="AA1" t="s">
        <v>43</v>
      </c>
      <c r="AB1" t="s">
        <v>45</v>
      </c>
      <c r="AC1" t="s">
        <v>123</v>
      </c>
      <c r="AD1" t="s">
        <v>124</v>
      </c>
    </row>
    <row r="2" spans="1:30" x14ac:dyDescent="0.2">
      <c r="A2" t="s">
        <v>2</v>
      </c>
      <c r="B2" t="s">
        <v>203</v>
      </c>
      <c r="D2" t="s">
        <v>24</v>
      </c>
      <c r="E2" t="s">
        <v>248</v>
      </c>
      <c r="F2" t="s">
        <v>204</v>
      </c>
      <c r="J2" t="s">
        <v>35</v>
      </c>
      <c r="K2" t="s">
        <v>34</v>
      </c>
      <c r="N2" t="s">
        <v>208</v>
      </c>
      <c r="O2" t="s">
        <v>209</v>
      </c>
      <c r="R2" t="s">
        <v>63</v>
      </c>
      <c r="S2" t="s">
        <v>183</v>
      </c>
      <c r="U2" t="s">
        <v>317</v>
      </c>
      <c r="V2" t="s">
        <v>120</v>
      </c>
      <c r="W2" t="s">
        <v>320</v>
      </c>
      <c r="X2" t="s">
        <v>313</v>
      </c>
      <c r="Y2" t="s">
        <v>313</v>
      </c>
    </row>
    <row r="3" spans="1:30" x14ac:dyDescent="0.2">
      <c r="A3" t="s">
        <v>2</v>
      </c>
      <c r="B3" t="s">
        <v>121</v>
      </c>
      <c r="D3" t="s">
        <v>24</v>
      </c>
      <c r="E3" t="s">
        <v>182</v>
      </c>
      <c r="F3" t="s">
        <v>229</v>
      </c>
      <c r="J3" t="s">
        <v>232</v>
      </c>
      <c r="N3" t="s">
        <v>188</v>
      </c>
      <c r="R3" t="s">
        <v>198</v>
      </c>
      <c r="U3" t="s">
        <v>324</v>
      </c>
      <c r="V3" t="s">
        <v>120</v>
      </c>
      <c r="W3" t="s">
        <v>317</v>
      </c>
      <c r="X3" t="s">
        <v>313</v>
      </c>
      <c r="Y3" t="s">
        <v>313</v>
      </c>
      <c r="AC3" t="s">
        <v>189</v>
      </c>
      <c r="AD3" t="s">
        <v>247</v>
      </c>
    </row>
    <row r="4" spans="1:30" x14ac:dyDescent="0.2">
      <c r="A4" t="s">
        <v>2</v>
      </c>
      <c r="B4" t="s">
        <v>121</v>
      </c>
      <c r="D4" t="s">
        <v>24</v>
      </c>
      <c r="E4" t="s">
        <v>179</v>
      </c>
      <c r="F4" t="s">
        <v>139</v>
      </c>
      <c r="G4" t="s">
        <v>183</v>
      </c>
      <c r="H4" t="s">
        <v>184</v>
      </c>
      <c r="J4" t="s">
        <v>139</v>
      </c>
      <c r="K4" t="s">
        <v>183</v>
      </c>
      <c r="N4" t="s">
        <v>169</v>
      </c>
      <c r="O4" t="s">
        <v>185</v>
      </c>
      <c r="P4" t="s">
        <v>184</v>
      </c>
      <c r="R4" t="s">
        <v>139</v>
      </c>
      <c r="S4" t="s">
        <v>183</v>
      </c>
      <c r="T4" t="s">
        <v>202</v>
      </c>
      <c r="U4" t="s">
        <v>320</v>
      </c>
      <c r="V4" t="s">
        <v>313</v>
      </c>
      <c r="W4" t="s">
        <v>320</v>
      </c>
      <c r="X4" t="s">
        <v>313</v>
      </c>
      <c r="Y4" t="s">
        <v>313</v>
      </c>
      <c r="AC4" t="s">
        <v>186</v>
      </c>
      <c r="AD4" t="s">
        <v>244</v>
      </c>
    </row>
    <row r="5" spans="1:30" x14ac:dyDescent="0.2">
      <c r="A5" t="s">
        <v>2</v>
      </c>
      <c r="B5" t="s">
        <v>121</v>
      </c>
      <c r="D5" t="s">
        <v>24</v>
      </c>
      <c r="E5" t="s">
        <v>167</v>
      </c>
      <c r="F5" t="s">
        <v>168</v>
      </c>
      <c r="G5" t="s">
        <v>139</v>
      </c>
      <c r="J5" t="s">
        <v>109</v>
      </c>
      <c r="K5" t="s">
        <v>139</v>
      </c>
      <c r="N5" t="s">
        <v>63</v>
      </c>
      <c r="O5" t="s">
        <v>170</v>
      </c>
      <c r="P5" t="s">
        <v>359</v>
      </c>
      <c r="R5" t="s">
        <v>63</v>
      </c>
      <c r="S5" t="s">
        <v>201</v>
      </c>
      <c r="U5" t="s">
        <v>323</v>
      </c>
      <c r="V5" t="s">
        <v>313</v>
      </c>
      <c r="W5" t="s">
        <v>320</v>
      </c>
      <c r="X5" t="s">
        <v>313</v>
      </c>
      <c r="Y5" t="s">
        <v>313</v>
      </c>
      <c r="Z5" t="s">
        <v>171</v>
      </c>
      <c r="AC5" t="s">
        <v>166</v>
      </c>
    </row>
    <row r="6" spans="1:30" x14ac:dyDescent="0.2">
      <c r="A6" t="s">
        <v>2</v>
      </c>
      <c r="B6" t="s">
        <v>121</v>
      </c>
      <c r="D6" t="s">
        <v>24</v>
      </c>
      <c r="E6" t="s">
        <v>154</v>
      </c>
      <c r="F6" t="s">
        <v>156</v>
      </c>
      <c r="N6" t="s">
        <v>222</v>
      </c>
      <c r="O6" t="s">
        <v>223</v>
      </c>
      <c r="P6" t="s">
        <v>224</v>
      </c>
      <c r="R6" t="s">
        <v>139</v>
      </c>
      <c r="S6" t="s">
        <v>63</v>
      </c>
      <c r="T6" t="s">
        <v>113</v>
      </c>
      <c r="V6" t="s">
        <v>313</v>
      </c>
      <c r="W6" t="s">
        <v>320</v>
      </c>
      <c r="X6" t="s">
        <v>313</v>
      </c>
      <c r="Y6" t="s">
        <v>313</v>
      </c>
      <c r="Z6" t="s">
        <v>157</v>
      </c>
      <c r="AC6" t="s">
        <v>158</v>
      </c>
      <c r="AD6" t="s">
        <v>245</v>
      </c>
    </row>
    <row r="7" spans="1:30" x14ac:dyDescent="0.2">
      <c r="A7" t="s">
        <v>2</v>
      </c>
      <c r="B7" t="s">
        <v>121</v>
      </c>
      <c r="D7" t="s">
        <v>24</v>
      </c>
      <c r="E7" t="s">
        <v>152</v>
      </c>
      <c r="F7" t="s">
        <v>218</v>
      </c>
      <c r="G7" t="s">
        <v>211</v>
      </c>
      <c r="J7" t="s">
        <v>35</v>
      </c>
      <c r="N7" t="s">
        <v>219</v>
      </c>
      <c r="O7" t="s">
        <v>220</v>
      </c>
      <c r="R7" t="s">
        <v>139</v>
      </c>
      <c r="U7" t="s">
        <v>317</v>
      </c>
      <c r="V7" t="s">
        <v>120</v>
      </c>
      <c r="W7" t="s">
        <v>320</v>
      </c>
      <c r="X7" t="s">
        <v>313</v>
      </c>
      <c r="Y7" t="s">
        <v>313</v>
      </c>
      <c r="AC7" t="s">
        <v>221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4AC7-A724-9948-8FEA-DE8F9796EF7B}">
  <dimension ref="A1:AD46"/>
  <sheetViews>
    <sheetView workbookViewId="0">
      <selection activeCell="F40" sqref="F40"/>
    </sheetView>
  </sheetViews>
  <sheetFormatPr baseColWidth="10" defaultRowHeight="16" x14ac:dyDescent="0.2"/>
  <cols>
    <col min="1" max="1" width="13.1640625" customWidth="1"/>
    <col min="3" max="3" width="19.33203125" customWidth="1"/>
    <col min="4" max="4" width="16.1640625" customWidth="1"/>
    <col min="5" max="5" width="12.1640625" customWidth="1"/>
    <col min="10" max="13" width="14.5" customWidth="1"/>
    <col min="18" max="20" width="13.1640625" customWidth="1"/>
    <col min="21" max="21" width="19.1640625" customWidth="1"/>
    <col min="22" max="22" width="29.33203125" customWidth="1"/>
    <col min="23" max="23" width="17.83203125" customWidth="1"/>
    <col min="24" max="24" width="28" customWidth="1"/>
    <col min="25" max="25" width="18.6640625" customWidth="1"/>
    <col min="27" max="28" width="12" customWidth="1"/>
    <col min="29" max="29" width="16.5" customWidth="1"/>
    <col min="30" max="30" width="20.6640625" customWidth="1"/>
  </cols>
  <sheetData>
    <row r="1" spans="1:30" x14ac:dyDescent="0.2">
      <c r="A1" t="s">
        <v>0</v>
      </c>
      <c r="B1" t="s">
        <v>1</v>
      </c>
      <c r="C1" t="s">
        <v>7</v>
      </c>
      <c r="D1" t="s">
        <v>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36</v>
      </c>
      <c r="K1" t="s">
        <v>37</v>
      </c>
      <c r="L1" t="s">
        <v>38</v>
      </c>
      <c r="M1" t="s">
        <v>39</v>
      </c>
      <c r="N1" t="s">
        <v>30</v>
      </c>
      <c r="O1" t="s">
        <v>31</v>
      </c>
      <c r="P1" t="s">
        <v>32</v>
      </c>
      <c r="Q1" t="s">
        <v>33</v>
      </c>
      <c r="R1" t="s">
        <v>40</v>
      </c>
      <c r="S1" t="s">
        <v>41</v>
      </c>
      <c r="T1" t="s">
        <v>42</v>
      </c>
      <c r="U1" t="s">
        <v>315</v>
      </c>
      <c r="V1" t="s">
        <v>316</v>
      </c>
      <c r="W1" t="s">
        <v>332</v>
      </c>
      <c r="X1" t="s">
        <v>333</v>
      </c>
      <c r="Y1" t="s">
        <v>353</v>
      </c>
      <c r="Z1" t="s">
        <v>44</v>
      </c>
      <c r="AA1" t="s">
        <v>43</v>
      </c>
      <c r="AB1" t="s">
        <v>45</v>
      </c>
      <c r="AC1" t="s">
        <v>123</v>
      </c>
      <c r="AD1" t="s">
        <v>124</v>
      </c>
    </row>
    <row r="2" spans="1:30" x14ac:dyDescent="0.2">
      <c r="A2" t="s">
        <v>18</v>
      </c>
      <c r="B2" t="s">
        <v>20</v>
      </c>
      <c r="D2" t="s">
        <v>24</v>
      </c>
      <c r="E2" t="s">
        <v>307</v>
      </c>
      <c r="F2" t="s">
        <v>310</v>
      </c>
      <c r="J2" t="s">
        <v>109</v>
      </c>
      <c r="K2" t="s">
        <v>35</v>
      </c>
      <c r="L2" t="s">
        <v>34</v>
      </c>
      <c r="N2" t="s">
        <v>311</v>
      </c>
      <c r="R2" t="s">
        <v>331</v>
      </c>
      <c r="S2" t="s">
        <v>34</v>
      </c>
      <c r="T2" t="s">
        <v>35</v>
      </c>
      <c r="U2" t="s">
        <v>317</v>
      </c>
      <c r="V2" t="s">
        <v>319</v>
      </c>
      <c r="W2" t="s">
        <v>317</v>
      </c>
      <c r="X2" t="s">
        <v>120</v>
      </c>
      <c r="Y2" t="s">
        <v>120</v>
      </c>
      <c r="AC2" t="s">
        <v>312</v>
      </c>
      <c r="AD2" t="s">
        <v>351</v>
      </c>
    </row>
    <row r="3" spans="1:30" x14ac:dyDescent="0.2">
      <c r="A3" t="s">
        <v>18</v>
      </c>
      <c r="B3" t="s">
        <v>20</v>
      </c>
      <c r="D3" t="s">
        <v>24</v>
      </c>
      <c r="E3" t="s">
        <v>306</v>
      </c>
      <c r="F3" t="s">
        <v>415</v>
      </c>
      <c r="J3" t="s">
        <v>109</v>
      </c>
      <c r="N3" t="s">
        <v>308</v>
      </c>
      <c r="R3" t="s">
        <v>34</v>
      </c>
      <c r="U3" t="s">
        <v>320</v>
      </c>
      <c r="V3" t="s">
        <v>313</v>
      </c>
      <c r="W3" t="s">
        <v>318</v>
      </c>
      <c r="X3" t="s">
        <v>120</v>
      </c>
      <c r="Y3" t="s">
        <v>120</v>
      </c>
      <c r="Z3" t="s">
        <v>309</v>
      </c>
      <c r="AA3" t="s">
        <v>238</v>
      </c>
    </row>
    <row r="4" spans="1:30" x14ac:dyDescent="0.2">
      <c r="A4" t="s">
        <v>2</v>
      </c>
      <c r="B4" t="s">
        <v>3</v>
      </c>
      <c r="C4" t="s">
        <v>22</v>
      </c>
      <c r="D4" t="s">
        <v>24</v>
      </c>
      <c r="E4" t="s">
        <v>46</v>
      </c>
      <c r="F4" t="s">
        <v>47</v>
      </c>
      <c r="J4" t="s">
        <v>109</v>
      </c>
      <c r="N4" t="s">
        <v>48</v>
      </c>
      <c r="R4" t="s">
        <v>108</v>
      </c>
      <c r="U4" t="s">
        <v>321</v>
      </c>
      <c r="V4" t="s">
        <v>313</v>
      </c>
      <c r="W4" t="s">
        <v>318</v>
      </c>
      <c r="X4" t="s">
        <v>120</v>
      </c>
      <c r="Y4" t="s">
        <v>120</v>
      </c>
    </row>
    <row r="5" spans="1:30" x14ac:dyDescent="0.2">
      <c r="A5" t="s">
        <v>18</v>
      </c>
      <c r="B5" t="s">
        <v>20</v>
      </c>
      <c r="D5" t="s">
        <v>24</v>
      </c>
      <c r="E5" t="s">
        <v>305</v>
      </c>
      <c r="F5" t="s">
        <v>303</v>
      </c>
      <c r="J5" t="s">
        <v>109</v>
      </c>
      <c r="N5" t="s">
        <v>304</v>
      </c>
      <c r="R5" t="s">
        <v>331</v>
      </c>
      <c r="U5" t="s">
        <v>321</v>
      </c>
      <c r="V5" t="s">
        <v>313</v>
      </c>
      <c r="W5" t="s">
        <v>320</v>
      </c>
      <c r="X5" t="s">
        <v>120</v>
      </c>
      <c r="Y5" t="s">
        <v>120</v>
      </c>
    </row>
    <row r="6" spans="1:30" x14ac:dyDescent="0.2">
      <c r="A6" t="s">
        <v>2</v>
      </c>
      <c r="B6" t="s">
        <v>3</v>
      </c>
      <c r="C6" t="s">
        <v>22</v>
      </c>
      <c r="D6" t="s">
        <v>24</v>
      </c>
      <c r="E6" t="s">
        <v>54</v>
      </c>
      <c r="F6" t="s">
        <v>49</v>
      </c>
      <c r="G6" t="s">
        <v>50</v>
      </c>
      <c r="H6" t="s">
        <v>51</v>
      </c>
      <c r="J6" t="s">
        <v>109</v>
      </c>
      <c r="K6" t="s">
        <v>105</v>
      </c>
      <c r="N6" t="s">
        <v>52</v>
      </c>
      <c r="O6" t="s">
        <v>53</v>
      </c>
      <c r="R6" t="s">
        <v>34</v>
      </c>
      <c r="S6" t="s">
        <v>113</v>
      </c>
      <c r="T6" t="s">
        <v>111</v>
      </c>
      <c r="U6" t="s">
        <v>317</v>
      </c>
      <c r="V6" t="s">
        <v>319</v>
      </c>
      <c r="W6" t="s">
        <v>317</v>
      </c>
      <c r="X6" t="s">
        <v>120</v>
      </c>
      <c r="Y6" t="s">
        <v>120</v>
      </c>
    </row>
    <row r="7" spans="1:30" x14ac:dyDescent="0.2">
      <c r="A7" t="s">
        <v>2</v>
      </c>
      <c r="B7" t="s">
        <v>3</v>
      </c>
      <c r="C7" t="s">
        <v>22</v>
      </c>
      <c r="D7" t="s">
        <v>24</v>
      </c>
      <c r="E7" t="s">
        <v>61</v>
      </c>
      <c r="F7" t="s">
        <v>55</v>
      </c>
      <c r="G7" t="s">
        <v>51</v>
      </c>
      <c r="H7" t="s">
        <v>57</v>
      </c>
      <c r="J7" t="s">
        <v>109</v>
      </c>
      <c r="K7" t="s">
        <v>105</v>
      </c>
      <c r="L7" t="s">
        <v>35</v>
      </c>
      <c r="N7" t="s">
        <v>56</v>
      </c>
      <c r="O7" t="s">
        <v>58</v>
      </c>
      <c r="P7" t="s">
        <v>59</v>
      </c>
      <c r="Q7" t="s">
        <v>60</v>
      </c>
      <c r="R7" t="s">
        <v>113</v>
      </c>
      <c r="S7" t="s">
        <v>108</v>
      </c>
      <c r="U7" t="s">
        <v>317</v>
      </c>
      <c r="V7" t="s">
        <v>319</v>
      </c>
      <c r="W7" t="s">
        <v>318</v>
      </c>
      <c r="X7" t="s">
        <v>120</v>
      </c>
      <c r="Y7" t="s">
        <v>120</v>
      </c>
    </row>
    <row r="8" spans="1:30" x14ac:dyDescent="0.2">
      <c r="A8" t="s">
        <v>2</v>
      </c>
      <c r="B8" t="s">
        <v>3</v>
      </c>
      <c r="C8" t="s">
        <v>22</v>
      </c>
      <c r="D8" t="s">
        <v>24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109</v>
      </c>
      <c r="K8" t="s">
        <v>63</v>
      </c>
      <c r="N8" t="s">
        <v>67</v>
      </c>
      <c r="R8" t="s">
        <v>113</v>
      </c>
      <c r="S8" t="s">
        <v>34</v>
      </c>
      <c r="U8" t="s">
        <v>320</v>
      </c>
      <c r="V8" t="s">
        <v>313</v>
      </c>
      <c r="W8" t="s">
        <v>318</v>
      </c>
      <c r="X8" t="s">
        <v>120</v>
      </c>
      <c r="Y8" t="s">
        <v>120</v>
      </c>
    </row>
    <row r="9" spans="1:30" x14ac:dyDescent="0.2">
      <c r="A9" t="s">
        <v>2</v>
      </c>
      <c r="B9" t="s">
        <v>3</v>
      </c>
      <c r="C9" t="s">
        <v>22</v>
      </c>
      <c r="D9" t="s">
        <v>24</v>
      </c>
      <c r="E9" t="s">
        <v>75</v>
      </c>
      <c r="F9" t="s">
        <v>57</v>
      </c>
      <c r="G9" t="s">
        <v>63</v>
      </c>
      <c r="H9" t="s">
        <v>68</v>
      </c>
      <c r="I9" t="s">
        <v>69</v>
      </c>
      <c r="J9" t="s">
        <v>109</v>
      </c>
      <c r="K9" t="s">
        <v>35</v>
      </c>
      <c r="L9" t="s">
        <v>105</v>
      </c>
      <c r="M9" t="s">
        <v>63</v>
      </c>
      <c r="N9" t="s">
        <v>70</v>
      </c>
      <c r="O9" t="s">
        <v>73</v>
      </c>
      <c r="P9" t="s">
        <v>71</v>
      </c>
      <c r="Q9" t="s">
        <v>72</v>
      </c>
      <c r="R9" t="s">
        <v>114</v>
      </c>
      <c r="S9" t="s">
        <v>113</v>
      </c>
      <c r="T9" t="s">
        <v>112</v>
      </c>
      <c r="U9" t="s">
        <v>322</v>
      </c>
      <c r="V9" t="s">
        <v>319</v>
      </c>
      <c r="W9" t="s">
        <v>320</v>
      </c>
      <c r="X9" t="s">
        <v>120</v>
      </c>
      <c r="Y9" t="s">
        <v>120</v>
      </c>
      <c r="Z9" t="s">
        <v>74</v>
      </c>
      <c r="AA9" t="s">
        <v>237</v>
      </c>
    </row>
    <row r="10" spans="1:30" x14ac:dyDescent="0.2">
      <c r="A10" t="s">
        <v>2</v>
      </c>
      <c r="B10" t="s">
        <v>3</v>
      </c>
      <c r="C10" t="s">
        <v>22</v>
      </c>
      <c r="D10" t="s">
        <v>24</v>
      </c>
      <c r="E10" t="s">
        <v>76</v>
      </c>
      <c r="F10" t="s">
        <v>77</v>
      </c>
      <c r="J10" t="s">
        <v>109</v>
      </c>
      <c r="K10" t="s">
        <v>105</v>
      </c>
      <c r="N10" t="s">
        <v>416</v>
      </c>
      <c r="O10" t="s">
        <v>78</v>
      </c>
      <c r="R10" t="s">
        <v>113</v>
      </c>
      <c r="U10" t="s">
        <v>321</v>
      </c>
      <c r="V10" t="s">
        <v>313</v>
      </c>
      <c r="X10" t="s">
        <v>120</v>
      </c>
      <c r="Y10" t="s">
        <v>120</v>
      </c>
    </row>
    <row r="11" spans="1:30" x14ac:dyDescent="0.2">
      <c r="A11" t="s">
        <v>18</v>
      </c>
      <c r="B11" t="s">
        <v>20</v>
      </c>
      <c r="D11" t="s">
        <v>24</v>
      </c>
      <c r="E11" t="s">
        <v>298</v>
      </c>
      <c r="F11" t="s">
        <v>301</v>
      </c>
      <c r="J11" t="s">
        <v>109</v>
      </c>
      <c r="N11" t="s">
        <v>302</v>
      </c>
      <c r="R11" t="s">
        <v>34</v>
      </c>
      <c r="U11" t="s">
        <v>321</v>
      </c>
      <c r="V11" t="s">
        <v>313</v>
      </c>
      <c r="W11" t="s">
        <v>318</v>
      </c>
      <c r="X11" t="s">
        <v>120</v>
      </c>
      <c r="Y11" t="s">
        <v>120</v>
      </c>
    </row>
    <row r="12" spans="1:30" x14ac:dyDescent="0.2">
      <c r="A12" t="s">
        <v>2</v>
      </c>
      <c r="B12" t="s">
        <v>3</v>
      </c>
      <c r="C12" t="s">
        <v>22</v>
      </c>
      <c r="D12" t="s">
        <v>24</v>
      </c>
      <c r="E12" t="s">
        <v>80</v>
      </c>
      <c r="F12" t="s">
        <v>81</v>
      </c>
      <c r="G12" t="s">
        <v>63</v>
      </c>
      <c r="J12" t="s">
        <v>109</v>
      </c>
      <c r="K12" t="s">
        <v>63</v>
      </c>
      <c r="N12" t="s">
        <v>82</v>
      </c>
      <c r="O12" t="s">
        <v>83</v>
      </c>
      <c r="R12" t="s">
        <v>115</v>
      </c>
      <c r="S12" t="s">
        <v>116</v>
      </c>
      <c r="T12" t="s">
        <v>34</v>
      </c>
      <c r="U12" t="s">
        <v>320</v>
      </c>
      <c r="V12" t="s">
        <v>313</v>
      </c>
      <c r="W12" t="s">
        <v>318</v>
      </c>
      <c r="X12" t="s">
        <v>120</v>
      </c>
      <c r="Y12" t="s">
        <v>120</v>
      </c>
    </row>
    <row r="13" spans="1:30" x14ac:dyDescent="0.2">
      <c r="A13" t="s">
        <v>2</v>
      </c>
      <c r="B13" t="s">
        <v>3</v>
      </c>
      <c r="C13" t="s">
        <v>22</v>
      </c>
      <c r="D13" t="s">
        <v>24</v>
      </c>
      <c r="E13" t="s">
        <v>84</v>
      </c>
      <c r="F13" t="s">
        <v>85</v>
      </c>
      <c r="G13" t="s">
        <v>63</v>
      </c>
      <c r="J13" t="s">
        <v>109</v>
      </c>
      <c r="K13" t="s">
        <v>63</v>
      </c>
      <c r="N13" t="s">
        <v>34</v>
      </c>
      <c r="O13" t="s">
        <v>86</v>
      </c>
      <c r="R13" t="s">
        <v>116</v>
      </c>
      <c r="S13" t="s">
        <v>34</v>
      </c>
      <c r="U13" t="s">
        <v>323</v>
      </c>
      <c r="V13" t="s">
        <v>313</v>
      </c>
      <c r="W13" t="s">
        <v>318</v>
      </c>
      <c r="X13" t="s">
        <v>120</v>
      </c>
      <c r="Y13" t="s">
        <v>120</v>
      </c>
    </row>
    <row r="14" spans="1:30" x14ac:dyDescent="0.2">
      <c r="A14" t="s">
        <v>18</v>
      </c>
      <c r="B14" t="s">
        <v>20</v>
      </c>
      <c r="D14" t="s">
        <v>24</v>
      </c>
      <c r="E14" t="s">
        <v>297</v>
      </c>
      <c r="F14" t="s">
        <v>299</v>
      </c>
      <c r="J14" t="s">
        <v>109</v>
      </c>
      <c r="N14" t="s">
        <v>300</v>
      </c>
      <c r="R14" t="s">
        <v>331</v>
      </c>
      <c r="U14" t="s">
        <v>320</v>
      </c>
      <c r="V14" t="s">
        <v>313</v>
      </c>
      <c r="W14" t="s">
        <v>320</v>
      </c>
      <c r="X14" t="s">
        <v>120</v>
      </c>
      <c r="Y14" t="s">
        <v>120</v>
      </c>
    </row>
    <row r="15" spans="1:30" x14ac:dyDescent="0.2">
      <c r="A15" t="s">
        <v>18</v>
      </c>
      <c r="B15" t="s">
        <v>291</v>
      </c>
      <c r="D15" t="s">
        <v>24</v>
      </c>
      <c r="E15" t="s">
        <v>292</v>
      </c>
      <c r="F15" t="s">
        <v>293</v>
      </c>
      <c r="G15" t="s">
        <v>294</v>
      </c>
      <c r="J15" t="s">
        <v>109</v>
      </c>
      <c r="N15" t="s">
        <v>295</v>
      </c>
      <c r="O15" t="s">
        <v>296</v>
      </c>
      <c r="R15" t="s">
        <v>118</v>
      </c>
      <c r="S15" t="s">
        <v>331</v>
      </c>
      <c r="T15" t="s">
        <v>34</v>
      </c>
      <c r="U15" t="s">
        <v>318</v>
      </c>
      <c r="V15" t="s">
        <v>313</v>
      </c>
      <c r="W15" t="s">
        <v>317</v>
      </c>
      <c r="X15" t="s">
        <v>120</v>
      </c>
      <c r="Y15" t="s">
        <v>120</v>
      </c>
    </row>
    <row r="16" spans="1:30" x14ac:dyDescent="0.2">
      <c r="A16" t="s">
        <v>2</v>
      </c>
      <c r="B16" t="s">
        <v>3</v>
      </c>
      <c r="C16" t="s">
        <v>22</v>
      </c>
      <c r="D16" t="s">
        <v>24</v>
      </c>
      <c r="E16" t="s">
        <v>87</v>
      </c>
      <c r="F16" t="s">
        <v>88</v>
      </c>
      <c r="G16" t="s">
        <v>89</v>
      </c>
      <c r="J16" t="s">
        <v>109</v>
      </c>
      <c r="K16" t="s">
        <v>34</v>
      </c>
      <c r="N16" t="s">
        <v>90</v>
      </c>
      <c r="R16" t="s">
        <v>34</v>
      </c>
      <c r="S16" t="s">
        <v>113</v>
      </c>
      <c r="T16" t="s">
        <v>119</v>
      </c>
      <c r="U16" t="s">
        <v>321</v>
      </c>
      <c r="V16" t="s">
        <v>120</v>
      </c>
      <c r="W16" t="s">
        <v>317</v>
      </c>
      <c r="X16" t="s">
        <v>120</v>
      </c>
      <c r="Y16" t="s">
        <v>120</v>
      </c>
    </row>
    <row r="17" spans="1:30" x14ac:dyDescent="0.2">
      <c r="A17" t="s">
        <v>2</v>
      </c>
      <c r="B17" t="s">
        <v>3</v>
      </c>
      <c r="C17" t="s">
        <v>22</v>
      </c>
      <c r="D17" t="s">
        <v>24</v>
      </c>
      <c r="E17" t="s">
        <v>92</v>
      </c>
      <c r="F17" t="s">
        <v>63</v>
      </c>
      <c r="G17" t="s">
        <v>64</v>
      </c>
      <c r="J17" t="s">
        <v>109</v>
      </c>
      <c r="K17" t="s">
        <v>63</v>
      </c>
      <c r="N17" t="s">
        <v>91</v>
      </c>
      <c r="O17" t="s">
        <v>34</v>
      </c>
      <c r="R17" t="s">
        <v>117</v>
      </c>
      <c r="S17" t="s">
        <v>116</v>
      </c>
      <c r="T17" t="s">
        <v>34</v>
      </c>
      <c r="U17" t="s">
        <v>320</v>
      </c>
      <c r="V17" t="s">
        <v>313</v>
      </c>
      <c r="W17" t="s">
        <v>318</v>
      </c>
      <c r="X17" t="s">
        <v>120</v>
      </c>
      <c r="Y17" t="s">
        <v>120</v>
      </c>
    </row>
    <row r="18" spans="1:30" x14ac:dyDescent="0.2">
      <c r="A18" t="s">
        <v>2</v>
      </c>
      <c r="B18" t="s">
        <v>3</v>
      </c>
      <c r="C18" t="s">
        <v>22</v>
      </c>
      <c r="D18" t="s">
        <v>24</v>
      </c>
      <c r="E18" t="s">
        <v>103</v>
      </c>
      <c r="F18" t="s">
        <v>96</v>
      </c>
      <c r="G18" t="s">
        <v>93</v>
      </c>
      <c r="H18" t="s">
        <v>94</v>
      </c>
      <c r="I18" t="s">
        <v>95</v>
      </c>
      <c r="J18" t="s">
        <v>109</v>
      </c>
      <c r="K18" t="s">
        <v>110</v>
      </c>
      <c r="N18" t="s">
        <v>97</v>
      </c>
      <c r="O18" t="s">
        <v>79</v>
      </c>
      <c r="R18" t="s">
        <v>108</v>
      </c>
      <c r="U18" t="s">
        <v>322</v>
      </c>
      <c r="V18" t="s">
        <v>319</v>
      </c>
      <c r="W18" t="s">
        <v>320</v>
      </c>
      <c r="X18" t="s">
        <v>120</v>
      </c>
      <c r="Y18" t="s">
        <v>120</v>
      </c>
    </row>
    <row r="19" spans="1:30" x14ac:dyDescent="0.2">
      <c r="A19" t="s">
        <v>2</v>
      </c>
      <c r="B19" t="s">
        <v>3</v>
      </c>
      <c r="C19" t="s">
        <v>22</v>
      </c>
      <c r="D19" t="s">
        <v>24</v>
      </c>
      <c r="E19" t="s">
        <v>104</v>
      </c>
      <c r="F19" t="s">
        <v>99</v>
      </c>
      <c r="G19" t="s">
        <v>100</v>
      </c>
      <c r="H19" t="s">
        <v>98</v>
      </c>
      <c r="I19" t="s">
        <v>34</v>
      </c>
      <c r="J19" t="s">
        <v>109</v>
      </c>
      <c r="K19" t="s">
        <v>34</v>
      </c>
      <c r="N19" t="s">
        <v>101</v>
      </c>
      <c r="O19" t="s">
        <v>102</v>
      </c>
      <c r="P19" t="s">
        <v>98</v>
      </c>
      <c r="R19" t="s">
        <v>106</v>
      </c>
      <c r="S19" t="s">
        <v>116</v>
      </c>
      <c r="U19" t="s">
        <v>321</v>
      </c>
      <c r="V19" t="s">
        <v>120</v>
      </c>
      <c r="W19" t="s">
        <v>318</v>
      </c>
      <c r="X19" t="s">
        <v>120</v>
      </c>
      <c r="Y19" t="s">
        <v>120</v>
      </c>
    </row>
    <row r="20" spans="1:30" x14ac:dyDescent="0.2">
      <c r="A20" t="s">
        <v>14</v>
      </c>
      <c r="B20" t="s">
        <v>15</v>
      </c>
      <c r="C20" t="s">
        <v>289</v>
      </c>
      <c r="D20" t="s">
        <v>24</v>
      </c>
      <c r="E20" t="s">
        <v>288</v>
      </c>
      <c r="F20" t="s">
        <v>281</v>
      </c>
      <c r="J20" t="s">
        <v>109</v>
      </c>
      <c r="K20" t="s">
        <v>105</v>
      </c>
      <c r="N20" t="s">
        <v>285</v>
      </c>
      <c r="R20" t="s">
        <v>113</v>
      </c>
      <c r="S20" t="s">
        <v>349</v>
      </c>
      <c r="T20" t="s">
        <v>118</v>
      </c>
      <c r="U20" t="s">
        <v>320</v>
      </c>
      <c r="V20" t="s">
        <v>313</v>
      </c>
      <c r="W20" t="s">
        <v>317</v>
      </c>
      <c r="X20" t="s">
        <v>120</v>
      </c>
      <c r="Y20" t="s">
        <v>120</v>
      </c>
    </row>
    <row r="21" spans="1:30" x14ac:dyDescent="0.2">
      <c r="A21" t="s">
        <v>2</v>
      </c>
      <c r="B21" t="s">
        <v>121</v>
      </c>
      <c r="D21" t="s">
        <v>24</v>
      </c>
      <c r="E21" t="s">
        <v>122</v>
      </c>
      <c r="F21" t="s">
        <v>65</v>
      </c>
      <c r="G21" t="s">
        <v>127</v>
      </c>
      <c r="H21" t="s">
        <v>125</v>
      </c>
      <c r="I21" t="s">
        <v>126</v>
      </c>
      <c r="J21" t="s">
        <v>109</v>
      </c>
      <c r="K21" t="s">
        <v>63</v>
      </c>
      <c r="N21" t="s">
        <v>128</v>
      </c>
      <c r="O21" t="s">
        <v>91</v>
      </c>
      <c r="P21" t="s">
        <v>129</v>
      </c>
      <c r="Q21" t="s">
        <v>211</v>
      </c>
      <c r="U21" t="s">
        <v>322</v>
      </c>
      <c r="V21" t="s">
        <v>313</v>
      </c>
      <c r="W21" t="s">
        <v>318</v>
      </c>
      <c r="X21" t="s">
        <v>120</v>
      </c>
      <c r="Y21" t="s">
        <v>120</v>
      </c>
      <c r="Z21" t="s">
        <v>130</v>
      </c>
      <c r="AA21" t="s">
        <v>242</v>
      </c>
      <c r="AC21" t="s">
        <v>131</v>
      </c>
      <c r="AD21" t="s">
        <v>243</v>
      </c>
    </row>
    <row r="22" spans="1:30" x14ac:dyDescent="0.2">
      <c r="A22" t="s">
        <v>2</v>
      </c>
      <c r="B22" t="s">
        <v>121</v>
      </c>
      <c r="D22" t="s">
        <v>24</v>
      </c>
      <c r="E22" t="s">
        <v>137</v>
      </c>
      <c r="F22" t="s">
        <v>212</v>
      </c>
      <c r="J22" t="s">
        <v>109</v>
      </c>
      <c r="N22" t="s">
        <v>213</v>
      </c>
      <c r="U22" t="s">
        <v>322</v>
      </c>
      <c r="V22" t="s">
        <v>313</v>
      </c>
      <c r="W22" t="s">
        <v>317</v>
      </c>
      <c r="X22" t="s">
        <v>313</v>
      </c>
      <c r="Y22" t="s">
        <v>120</v>
      </c>
      <c r="Z22" t="s">
        <v>132</v>
      </c>
    </row>
    <row r="23" spans="1:30" x14ac:dyDescent="0.2">
      <c r="A23" t="s">
        <v>2</v>
      </c>
      <c r="B23" t="s">
        <v>121</v>
      </c>
      <c r="D23" t="s">
        <v>24</v>
      </c>
      <c r="E23" t="s">
        <v>138</v>
      </c>
      <c r="F23" t="s">
        <v>133</v>
      </c>
      <c r="J23" t="s">
        <v>109</v>
      </c>
      <c r="N23" t="s">
        <v>134</v>
      </c>
      <c r="U23" t="s">
        <v>321</v>
      </c>
      <c r="V23" t="s">
        <v>313</v>
      </c>
      <c r="W23" t="s">
        <v>318</v>
      </c>
      <c r="X23" t="s">
        <v>120</v>
      </c>
      <c r="Y23" t="s">
        <v>120</v>
      </c>
      <c r="Z23" t="s">
        <v>135</v>
      </c>
      <c r="AA23" t="s">
        <v>242</v>
      </c>
      <c r="AC23" t="s">
        <v>136</v>
      </c>
      <c r="AD23" t="s">
        <v>166</v>
      </c>
    </row>
    <row r="24" spans="1:30" x14ac:dyDescent="0.2">
      <c r="A24" t="s">
        <v>14</v>
      </c>
      <c r="B24" t="s">
        <v>15</v>
      </c>
      <c r="C24" t="s">
        <v>289</v>
      </c>
      <c r="D24" t="s">
        <v>24</v>
      </c>
      <c r="E24" t="s">
        <v>287</v>
      </c>
      <c r="F24" t="s">
        <v>280</v>
      </c>
      <c r="J24" t="s">
        <v>109</v>
      </c>
      <c r="N24" t="s">
        <v>284</v>
      </c>
      <c r="R24" t="s">
        <v>113</v>
      </c>
      <c r="S24" t="s">
        <v>34</v>
      </c>
      <c r="U24" t="s">
        <v>320</v>
      </c>
      <c r="V24" t="s">
        <v>313</v>
      </c>
      <c r="W24" t="s">
        <v>318</v>
      </c>
      <c r="X24" t="s">
        <v>120</v>
      </c>
      <c r="Y24" t="s">
        <v>120</v>
      </c>
    </row>
    <row r="25" spans="1:30" x14ac:dyDescent="0.2">
      <c r="A25" t="s">
        <v>14</v>
      </c>
      <c r="B25" t="s">
        <v>15</v>
      </c>
      <c r="C25" t="s">
        <v>289</v>
      </c>
      <c r="D25" t="s">
        <v>24</v>
      </c>
      <c r="E25" t="s">
        <v>286</v>
      </c>
      <c r="F25" t="s">
        <v>279</v>
      </c>
      <c r="J25" t="s">
        <v>109</v>
      </c>
      <c r="N25" t="s">
        <v>283</v>
      </c>
      <c r="R25" t="s">
        <v>181</v>
      </c>
      <c r="S25" t="s">
        <v>118</v>
      </c>
      <c r="U25" t="s">
        <v>320</v>
      </c>
      <c r="V25" t="s">
        <v>313</v>
      </c>
      <c r="W25" t="s">
        <v>317</v>
      </c>
      <c r="X25" t="s">
        <v>120</v>
      </c>
      <c r="Y25" t="s">
        <v>120</v>
      </c>
    </row>
    <row r="26" spans="1:30" x14ac:dyDescent="0.2">
      <c r="A26" t="s">
        <v>14</v>
      </c>
      <c r="B26" t="s">
        <v>15</v>
      </c>
      <c r="C26" t="s">
        <v>289</v>
      </c>
      <c r="D26" t="s">
        <v>24</v>
      </c>
      <c r="E26" t="s">
        <v>277</v>
      </c>
      <c r="F26" t="s">
        <v>278</v>
      </c>
      <c r="J26" t="s">
        <v>109</v>
      </c>
      <c r="K26" t="s">
        <v>328</v>
      </c>
      <c r="N26" t="s">
        <v>282</v>
      </c>
      <c r="R26" t="s">
        <v>113</v>
      </c>
      <c r="S26" t="s">
        <v>128</v>
      </c>
      <c r="U26" t="s">
        <v>320</v>
      </c>
      <c r="V26" t="s">
        <v>313</v>
      </c>
      <c r="W26" t="s">
        <v>317</v>
      </c>
      <c r="X26" t="s">
        <v>120</v>
      </c>
      <c r="Y26" t="s">
        <v>120</v>
      </c>
    </row>
    <row r="27" spans="1:30" x14ac:dyDescent="0.2">
      <c r="A27" t="s">
        <v>14</v>
      </c>
      <c r="B27" t="s">
        <v>16</v>
      </c>
      <c r="C27" t="s">
        <v>22</v>
      </c>
      <c r="D27" t="s">
        <v>290</v>
      </c>
      <c r="E27" t="s">
        <v>273</v>
      </c>
      <c r="F27" t="s">
        <v>275</v>
      </c>
      <c r="J27" t="s">
        <v>109</v>
      </c>
      <c r="N27" t="s">
        <v>274</v>
      </c>
      <c r="O27" t="s">
        <v>276</v>
      </c>
      <c r="R27" t="s">
        <v>345</v>
      </c>
      <c r="S27" t="s">
        <v>34</v>
      </c>
      <c r="T27" t="s">
        <v>343</v>
      </c>
      <c r="U27" t="s">
        <v>317</v>
      </c>
      <c r="V27" t="s">
        <v>313</v>
      </c>
      <c r="W27" t="s">
        <v>318</v>
      </c>
      <c r="X27" t="s">
        <v>120</v>
      </c>
      <c r="Y27" t="s">
        <v>120</v>
      </c>
    </row>
    <row r="28" spans="1:30" x14ac:dyDescent="0.2">
      <c r="A28" t="s">
        <v>2</v>
      </c>
      <c r="B28" t="s">
        <v>121</v>
      </c>
      <c r="D28" t="s">
        <v>24</v>
      </c>
      <c r="E28" t="s">
        <v>141</v>
      </c>
      <c r="F28" t="s">
        <v>63</v>
      </c>
      <c r="G28" t="s">
        <v>142</v>
      </c>
      <c r="H28" t="s">
        <v>143</v>
      </c>
      <c r="I28" t="s">
        <v>214</v>
      </c>
      <c r="J28" t="s">
        <v>109</v>
      </c>
      <c r="K28" t="s">
        <v>34</v>
      </c>
      <c r="L28" t="s">
        <v>63</v>
      </c>
      <c r="N28" t="s">
        <v>144</v>
      </c>
      <c r="R28" t="s">
        <v>181</v>
      </c>
      <c r="S28" t="s">
        <v>113</v>
      </c>
      <c r="T28" t="s">
        <v>169</v>
      </c>
      <c r="U28" t="s">
        <v>322</v>
      </c>
      <c r="V28" t="s">
        <v>319</v>
      </c>
      <c r="W28" t="s">
        <v>320</v>
      </c>
      <c r="X28" t="s">
        <v>334</v>
      </c>
      <c r="Y28" t="s">
        <v>120</v>
      </c>
      <c r="Z28" t="s">
        <v>199</v>
      </c>
      <c r="AA28" t="s">
        <v>242</v>
      </c>
      <c r="AB28" t="s">
        <v>238</v>
      </c>
      <c r="AC28" t="s">
        <v>145</v>
      </c>
      <c r="AD28" t="s">
        <v>245</v>
      </c>
    </row>
    <row r="29" spans="1:30" x14ac:dyDescent="0.2">
      <c r="A29" t="s">
        <v>14</v>
      </c>
      <c r="B29" t="s">
        <v>17</v>
      </c>
      <c r="C29" t="s">
        <v>22</v>
      </c>
      <c r="D29" t="s">
        <v>290</v>
      </c>
      <c r="E29" t="s">
        <v>272</v>
      </c>
      <c r="F29" t="s">
        <v>270</v>
      </c>
      <c r="G29" t="s">
        <v>271</v>
      </c>
      <c r="J29" t="s">
        <v>109</v>
      </c>
      <c r="N29" t="s">
        <v>267</v>
      </c>
      <c r="O29" t="s">
        <v>269</v>
      </c>
      <c r="R29" t="s">
        <v>344</v>
      </c>
      <c r="S29" t="s">
        <v>35</v>
      </c>
      <c r="T29" t="s">
        <v>341</v>
      </c>
      <c r="U29" t="s">
        <v>317</v>
      </c>
      <c r="V29" t="s">
        <v>313</v>
      </c>
      <c r="W29" t="s">
        <v>317</v>
      </c>
      <c r="X29" t="s">
        <v>120</v>
      </c>
      <c r="Y29" t="s">
        <v>120</v>
      </c>
      <c r="Z29" t="s">
        <v>268</v>
      </c>
      <c r="AA29" t="s">
        <v>242</v>
      </c>
      <c r="AB29" t="s">
        <v>352</v>
      </c>
    </row>
    <row r="30" spans="1:30" x14ac:dyDescent="0.2">
      <c r="A30" t="s">
        <v>2</v>
      </c>
      <c r="B30" t="s">
        <v>121</v>
      </c>
      <c r="D30" t="s">
        <v>24</v>
      </c>
      <c r="E30" t="s">
        <v>147</v>
      </c>
      <c r="F30" t="s">
        <v>149</v>
      </c>
      <c r="J30" t="s">
        <v>109</v>
      </c>
      <c r="N30" t="s">
        <v>63</v>
      </c>
      <c r="R30" t="s">
        <v>63</v>
      </c>
      <c r="U30" t="s">
        <v>321</v>
      </c>
      <c r="V30" t="s">
        <v>313</v>
      </c>
      <c r="W30" t="s">
        <v>320</v>
      </c>
      <c r="Y30" t="s">
        <v>314</v>
      </c>
      <c r="Z30" t="s">
        <v>150</v>
      </c>
      <c r="AA30" t="s">
        <v>238</v>
      </c>
      <c r="AC30" t="s">
        <v>151</v>
      </c>
      <c r="AD30" t="s">
        <v>245</v>
      </c>
    </row>
    <row r="31" spans="1:30" x14ac:dyDescent="0.2">
      <c r="A31" t="s">
        <v>2</v>
      </c>
      <c r="B31" t="s">
        <v>121</v>
      </c>
      <c r="D31" t="s">
        <v>24</v>
      </c>
      <c r="E31" t="s">
        <v>148</v>
      </c>
      <c r="F31" t="s">
        <v>215</v>
      </c>
      <c r="J31" t="s">
        <v>109</v>
      </c>
      <c r="N31" t="s">
        <v>216</v>
      </c>
      <c r="R31" t="s">
        <v>140</v>
      </c>
      <c r="U31" t="s">
        <v>321</v>
      </c>
      <c r="V31" t="s">
        <v>313</v>
      </c>
      <c r="W31" t="s">
        <v>318</v>
      </c>
      <c r="X31" t="s">
        <v>120</v>
      </c>
      <c r="Y31" t="s">
        <v>120</v>
      </c>
      <c r="Z31" t="s">
        <v>217</v>
      </c>
      <c r="AA31" t="s">
        <v>239</v>
      </c>
      <c r="AC31" t="s">
        <v>153</v>
      </c>
      <c r="AD31" t="s">
        <v>246</v>
      </c>
    </row>
    <row r="32" spans="1:30" x14ac:dyDescent="0.2">
      <c r="A32" t="s">
        <v>14</v>
      </c>
      <c r="B32" t="s">
        <v>17</v>
      </c>
      <c r="C32" t="s">
        <v>22</v>
      </c>
      <c r="D32" t="s">
        <v>290</v>
      </c>
      <c r="E32" t="s">
        <v>259</v>
      </c>
      <c r="F32" t="s">
        <v>265</v>
      </c>
      <c r="J32" t="s">
        <v>109</v>
      </c>
      <c r="N32" t="s">
        <v>263</v>
      </c>
      <c r="O32" t="s">
        <v>264</v>
      </c>
      <c r="R32" t="s">
        <v>35</v>
      </c>
      <c r="S32" t="s">
        <v>341</v>
      </c>
      <c r="T32" t="s">
        <v>34</v>
      </c>
      <c r="U32" t="s">
        <v>317</v>
      </c>
      <c r="V32" t="s">
        <v>313</v>
      </c>
      <c r="W32" t="s">
        <v>317</v>
      </c>
      <c r="X32" t="s">
        <v>120</v>
      </c>
      <c r="Y32" t="s">
        <v>120</v>
      </c>
      <c r="Z32" t="s">
        <v>266</v>
      </c>
    </row>
    <row r="33" spans="1:30" x14ac:dyDescent="0.2">
      <c r="A33" t="s">
        <v>14</v>
      </c>
      <c r="B33" t="s">
        <v>17</v>
      </c>
      <c r="C33" t="s">
        <v>22</v>
      </c>
      <c r="D33" t="s">
        <v>290</v>
      </c>
      <c r="E33" t="s">
        <v>258</v>
      </c>
      <c r="F33" t="s">
        <v>262</v>
      </c>
      <c r="J33" t="s">
        <v>109</v>
      </c>
      <c r="N33" t="s">
        <v>260</v>
      </c>
      <c r="R33" t="s">
        <v>342</v>
      </c>
      <c r="S33" t="s">
        <v>341</v>
      </c>
      <c r="T33" t="s">
        <v>34</v>
      </c>
      <c r="U33" t="s">
        <v>320</v>
      </c>
      <c r="V33" t="s">
        <v>313</v>
      </c>
      <c r="W33" t="s">
        <v>335</v>
      </c>
      <c r="X33" t="s">
        <v>120</v>
      </c>
      <c r="Y33" t="s">
        <v>120</v>
      </c>
      <c r="Z33" t="s">
        <v>261</v>
      </c>
      <c r="AA33" t="s">
        <v>242</v>
      </c>
    </row>
    <row r="34" spans="1:30" x14ac:dyDescent="0.2">
      <c r="A34" t="s">
        <v>2</v>
      </c>
      <c r="B34" t="s">
        <v>121</v>
      </c>
      <c r="D34" t="s">
        <v>24</v>
      </c>
      <c r="E34" t="s">
        <v>155</v>
      </c>
      <c r="F34" t="s">
        <v>65</v>
      </c>
      <c r="G34" t="s">
        <v>126</v>
      </c>
      <c r="H34" t="s">
        <v>127</v>
      </c>
      <c r="I34" t="s">
        <v>225</v>
      </c>
      <c r="J34" t="s">
        <v>109</v>
      </c>
      <c r="N34" t="s">
        <v>160</v>
      </c>
      <c r="O34" t="s">
        <v>162</v>
      </c>
      <c r="P34" t="s">
        <v>128</v>
      </c>
      <c r="Q34" t="s">
        <v>161</v>
      </c>
      <c r="R34" t="s">
        <v>181</v>
      </c>
      <c r="S34" t="s">
        <v>160</v>
      </c>
      <c r="T34" t="s">
        <v>161</v>
      </c>
      <c r="U34" t="s">
        <v>321</v>
      </c>
      <c r="V34" t="s">
        <v>313</v>
      </c>
      <c r="W34" t="s">
        <v>335</v>
      </c>
      <c r="X34" t="s">
        <v>120</v>
      </c>
      <c r="Y34" t="s">
        <v>120</v>
      </c>
      <c r="Z34" t="s">
        <v>163</v>
      </c>
      <c r="AA34" t="s">
        <v>240</v>
      </c>
      <c r="AB34" t="s">
        <v>241</v>
      </c>
    </row>
    <row r="35" spans="1:30" x14ac:dyDescent="0.2">
      <c r="A35" t="s">
        <v>2</v>
      </c>
      <c r="B35" t="s">
        <v>121</v>
      </c>
      <c r="D35" t="s">
        <v>24</v>
      </c>
      <c r="E35" t="s">
        <v>159</v>
      </c>
      <c r="F35" t="s">
        <v>164</v>
      </c>
      <c r="G35" t="s">
        <v>226</v>
      </c>
      <c r="J35" t="s">
        <v>109</v>
      </c>
      <c r="N35" t="s">
        <v>34</v>
      </c>
      <c r="O35" t="s">
        <v>211</v>
      </c>
      <c r="R35" t="s">
        <v>34</v>
      </c>
      <c r="U35" t="s">
        <v>321</v>
      </c>
      <c r="V35" t="s">
        <v>313</v>
      </c>
      <c r="W35" t="s">
        <v>318</v>
      </c>
      <c r="X35" t="s">
        <v>120</v>
      </c>
      <c r="Y35" t="s">
        <v>120</v>
      </c>
      <c r="Z35" t="s">
        <v>165</v>
      </c>
      <c r="AA35" t="s">
        <v>238</v>
      </c>
      <c r="AC35" t="s">
        <v>166</v>
      </c>
    </row>
    <row r="36" spans="1:30" x14ac:dyDescent="0.2">
      <c r="A36" t="s">
        <v>10</v>
      </c>
      <c r="D36" t="s">
        <v>24</v>
      </c>
      <c r="E36" t="s">
        <v>257</v>
      </c>
      <c r="F36" t="s">
        <v>253</v>
      </c>
      <c r="J36" t="s">
        <v>109</v>
      </c>
      <c r="N36" t="s">
        <v>254</v>
      </c>
      <c r="R36" t="s">
        <v>181</v>
      </c>
      <c r="S36" t="s">
        <v>113</v>
      </c>
      <c r="U36" t="s">
        <v>318</v>
      </c>
      <c r="V36" t="s">
        <v>313</v>
      </c>
      <c r="W36" t="s">
        <v>318</v>
      </c>
      <c r="X36" t="s">
        <v>120</v>
      </c>
      <c r="Y36" t="s">
        <v>120</v>
      </c>
      <c r="AC36" t="s">
        <v>255</v>
      </c>
      <c r="AD36" t="s">
        <v>350</v>
      </c>
    </row>
    <row r="37" spans="1:30" x14ac:dyDescent="0.2">
      <c r="A37" t="s">
        <v>2</v>
      </c>
      <c r="B37" t="s">
        <v>121</v>
      </c>
      <c r="D37" t="s">
        <v>24</v>
      </c>
      <c r="E37" t="s">
        <v>167</v>
      </c>
      <c r="F37" t="s">
        <v>168</v>
      </c>
      <c r="G37" t="s">
        <v>139</v>
      </c>
      <c r="J37" t="s">
        <v>109</v>
      </c>
      <c r="K37" t="s">
        <v>139</v>
      </c>
      <c r="N37" t="s">
        <v>63</v>
      </c>
      <c r="O37" t="s">
        <v>170</v>
      </c>
      <c r="P37" t="s">
        <v>359</v>
      </c>
      <c r="R37" t="s">
        <v>63</v>
      </c>
      <c r="S37" t="s">
        <v>201</v>
      </c>
      <c r="U37" t="s">
        <v>323</v>
      </c>
      <c r="V37" t="s">
        <v>313</v>
      </c>
      <c r="W37" t="s">
        <v>320</v>
      </c>
      <c r="X37" t="s">
        <v>313</v>
      </c>
      <c r="Y37" t="s">
        <v>313</v>
      </c>
      <c r="Z37" t="s">
        <v>171</v>
      </c>
      <c r="AC37" t="s">
        <v>166</v>
      </c>
    </row>
    <row r="38" spans="1:30" x14ac:dyDescent="0.2">
      <c r="A38" t="s">
        <v>10</v>
      </c>
      <c r="D38" t="s">
        <v>24</v>
      </c>
      <c r="E38" t="s">
        <v>256</v>
      </c>
      <c r="F38" t="s">
        <v>251</v>
      </c>
      <c r="J38" t="s">
        <v>109</v>
      </c>
      <c r="N38" t="s">
        <v>252</v>
      </c>
      <c r="R38" t="s">
        <v>340</v>
      </c>
      <c r="S38" t="s">
        <v>98</v>
      </c>
      <c r="U38" t="s">
        <v>321</v>
      </c>
      <c r="V38" t="s">
        <v>313</v>
      </c>
      <c r="W38" t="s">
        <v>318</v>
      </c>
      <c r="X38" t="s">
        <v>120</v>
      </c>
      <c r="Y38" t="s">
        <v>120</v>
      </c>
    </row>
    <row r="39" spans="1:30" x14ac:dyDescent="0.2">
      <c r="A39" t="s">
        <v>2</v>
      </c>
      <c r="B39" t="s">
        <v>203</v>
      </c>
      <c r="D39" t="s">
        <v>24</v>
      </c>
      <c r="E39" t="s">
        <v>250</v>
      </c>
      <c r="F39" t="s">
        <v>206</v>
      </c>
      <c r="J39" t="s">
        <v>109</v>
      </c>
      <c r="N39" t="s">
        <v>210</v>
      </c>
      <c r="R39" t="s">
        <v>331</v>
      </c>
      <c r="U39" t="s">
        <v>317</v>
      </c>
      <c r="V39" t="s">
        <v>313</v>
      </c>
      <c r="W39" t="s">
        <v>320</v>
      </c>
      <c r="X39" t="s">
        <v>120</v>
      </c>
      <c r="Y39" t="s">
        <v>120</v>
      </c>
    </row>
    <row r="40" spans="1:30" x14ac:dyDescent="0.2">
      <c r="A40" t="s">
        <v>2</v>
      </c>
      <c r="B40" t="s">
        <v>121</v>
      </c>
      <c r="D40" t="s">
        <v>24</v>
      </c>
      <c r="E40" t="s">
        <v>172</v>
      </c>
      <c r="F40" t="s">
        <v>174</v>
      </c>
      <c r="G40" t="s">
        <v>227</v>
      </c>
      <c r="J40" t="s">
        <v>109</v>
      </c>
      <c r="N40" t="s">
        <v>175</v>
      </c>
      <c r="O40" t="s">
        <v>176</v>
      </c>
      <c r="R40" t="s">
        <v>200</v>
      </c>
      <c r="S40" t="s">
        <v>113</v>
      </c>
      <c r="U40" t="s">
        <v>317</v>
      </c>
      <c r="V40" t="s">
        <v>325</v>
      </c>
      <c r="W40" t="s">
        <v>317</v>
      </c>
      <c r="X40" t="s">
        <v>120</v>
      </c>
      <c r="Y40" t="s">
        <v>120</v>
      </c>
    </row>
    <row r="41" spans="1:30" x14ac:dyDescent="0.2">
      <c r="A41" t="s">
        <v>2</v>
      </c>
      <c r="B41" t="s">
        <v>121</v>
      </c>
      <c r="D41" t="s">
        <v>24</v>
      </c>
      <c r="E41" t="s">
        <v>173</v>
      </c>
      <c r="F41" t="s">
        <v>228</v>
      </c>
      <c r="G41" t="s">
        <v>211</v>
      </c>
      <c r="J41" t="s">
        <v>109</v>
      </c>
      <c r="N41" t="s">
        <v>177</v>
      </c>
      <c r="O41" t="s">
        <v>211</v>
      </c>
      <c r="R41" t="s">
        <v>34</v>
      </c>
      <c r="U41" t="s">
        <v>317</v>
      </c>
      <c r="V41" t="s">
        <v>325</v>
      </c>
      <c r="W41" t="s">
        <v>318</v>
      </c>
      <c r="X41" t="s">
        <v>120</v>
      </c>
      <c r="Y41" t="s">
        <v>120</v>
      </c>
    </row>
    <row r="42" spans="1:30" x14ac:dyDescent="0.2">
      <c r="A42" t="s">
        <v>2</v>
      </c>
      <c r="B42" t="s">
        <v>121</v>
      </c>
      <c r="D42" t="s">
        <v>24</v>
      </c>
      <c r="E42" t="s">
        <v>178</v>
      </c>
      <c r="F42" t="s">
        <v>180</v>
      </c>
      <c r="J42" t="s">
        <v>109</v>
      </c>
      <c r="N42" t="s">
        <v>230</v>
      </c>
      <c r="R42" t="s">
        <v>181</v>
      </c>
      <c r="U42" t="s">
        <v>317</v>
      </c>
      <c r="V42" t="s">
        <v>313</v>
      </c>
      <c r="W42" t="s">
        <v>318</v>
      </c>
      <c r="X42" t="s">
        <v>120</v>
      </c>
      <c r="Y42" t="s">
        <v>120</v>
      </c>
      <c r="AC42" t="s">
        <v>231</v>
      </c>
      <c r="AD42" t="s">
        <v>245</v>
      </c>
    </row>
    <row r="43" spans="1:30" x14ac:dyDescent="0.2">
      <c r="A43" t="s">
        <v>2</v>
      </c>
      <c r="B43" t="s">
        <v>203</v>
      </c>
      <c r="D43" t="s">
        <v>24</v>
      </c>
      <c r="E43" t="s">
        <v>249</v>
      </c>
      <c r="F43" t="s">
        <v>205</v>
      </c>
      <c r="J43" t="s">
        <v>109</v>
      </c>
      <c r="K43" t="s">
        <v>105</v>
      </c>
      <c r="N43" t="s">
        <v>337</v>
      </c>
      <c r="R43" t="s">
        <v>331</v>
      </c>
      <c r="S43" t="s">
        <v>336</v>
      </c>
      <c r="T43" t="s">
        <v>34</v>
      </c>
      <c r="U43" t="s">
        <v>317</v>
      </c>
      <c r="V43" t="s">
        <v>313</v>
      </c>
      <c r="W43" t="s">
        <v>318</v>
      </c>
      <c r="X43" t="s">
        <v>120</v>
      </c>
      <c r="Y43" t="s">
        <v>120</v>
      </c>
      <c r="Z43" t="s">
        <v>338</v>
      </c>
      <c r="AA43" t="s">
        <v>242</v>
      </c>
    </row>
    <row r="44" spans="1:30" x14ac:dyDescent="0.2">
      <c r="A44" t="s">
        <v>2</v>
      </c>
      <c r="B44" t="s">
        <v>121</v>
      </c>
      <c r="D44" t="s">
        <v>24</v>
      </c>
      <c r="E44" t="s">
        <v>197</v>
      </c>
      <c r="F44" t="s">
        <v>235</v>
      </c>
      <c r="G44" t="s">
        <v>142</v>
      </c>
      <c r="J44" t="s">
        <v>109</v>
      </c>
      <c r="U44" t="s">
        <v>317</v>
      </c>
      <c r="V44" t="s">
        <v>319</v>
      </c>
      <c r="AC44" t="s">
        <v>236</v>
      </c>
      <c r="AD44" t="s">
        <v>245</v>
      </c>
    </row>
    <row r="45" spans="1:30" x14ac:dyDescent="0.2">
      <c r="A45" t="s">
        <v>2</v>
      </c>
      <c r="B45" t="s">
        <v>121</v>
      </c>
      <c r="D45" t="s">
        <v>24</v>
      </c>
      <c r="E45" t="s">
        <v>187</v>
      </c>
      <c r="F45" t="s">
        <v>207</v>
      </c>
      <c r="G45" t="s">
        <v>142</v>
      </c>
      <c r="H45" t="s">
        <v>190</v>
      </c>
      <c r="I45" t="s">
        <v>233</v>
      </c>
      <c r="J45" t="s">
        <v>109</v>
      </c>
      <c r="K45" t="s">
        <v>105</v>
      </c>
      <c r="N45" t="s">
        <v>191</v>
      </c>
      <c r="O45" t="s">
        <v>192</v>
      </c>
      <c r="P45" t="s">
        <v>128</v>
      </c>
      <c r="R45" t="s">
        <v>113</v>
      </c>
      <c r="S45" t="s">
        <v>112</v>
      </c>
      <c r="T45" t="s">
        <v>128</v>
      </c>
      <c r="U45" t="s">
        <v>317</v>
      </c>
      <c r="V45" t="s">
        <v>313</v>
      </c>
      <c r="W45" t="s">
        <v>320</v>
      </c>
      <c r="X45" t="s">
        <v>120</v>
      </c>
      <c r="Y45" t="s">
        <v>120</v>
      </c>
      <c r="Z45" t="s">
        <v>193</v>
      </c>
      <c r="AA45" t="s">
        <v>242</v>
      </c>
    </row>
    <row r="46" spans="1:30" x14ac:dyDescent="0.2">
      <c r="A46" t="s">
        <v>2</v>
      </c>
      <c r="B46" t="s">
        <v>121</v>
      </c>
      <c r="D46" t="s">
        <v>24</v>
      </c>
      <c r="E46" t="s">
        <v>194</v>
      </c>
      <c r="F46" t="s">
        <v>195</v>
      </c>
      <c r="J46" t="s">
        <v>109</v>
      </c>
      <c r="K46" t="s">
        <v>63</v>
      </c>
      <c r="N46" t="s">
        <v>143</v>
      </c>
      <c r="O46" t="s">
        <v>142</v>
      </c>
      <c r="P46" t="s">
        <v>196</v>
      </c>
      <c r="Q46" t="s">
        <v>234</v>
      </c>
      <c r="R46" t="s">
        <v>34</v>
      </c>
      <c r="S46" t="s">
        <v>109</v>
      </c>
      <c r="T46" t="s">
        <v>63</v>
      </c>
      <c r="U46" t="s">
        <v>324</v>
      </c>
      <c r="V46" t="s">
        <v>313</v>
      </c>
      <c r="W46" t="s">
        <v>335</v>
      </c>
      <c r="X46" t="s">
        <v>334</v>
      </c>
      <c r="Y46" t="s">
        <v>120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83BC-EA72-274D-96D5-8051FDED53BA}">
  <dimension ref="A3:K158"/>
  <sheetViews>
    <sheetView zoomScale="129" zoomScaleNormal="129" workbookViewId="0">
      <selection activeCell="E84" sqref="E84"/>
    </sheetView>
  </sheetViews>
  <sheetFormatPr baseColWidth="10" defaultRowHeight="16" x14ac:dyDescent="0.2"/>
  <cols>
    <col min="1" max="1" width="23.83203125" bestFit="1" customWidth="1"/>
    <col min="2" max="2" width="25.5" bestFit="1" customWidth="1"/>
    <col min="3" max="3" width="24.1640625" bestFit="1" customWidth="1"/>
    <col min="4" max="9" width="15.5" bestFit="1" customWidth="1"/>
    <col min="10" max="10" width="11.33203125" bestFit="1" customWidth="1"/>
    <col min="11" max="11" width="31.33203125" bestFit="1" customWidth="1"/>
  </cols>
  <sheetData>
    <row r="3" spans="1:11" x14ac:dyDescent="0.2">
      <c r="A3" s="24" t="s">
        <v>355</v>
      </c>
      <c r="B3" t="s">
        <v>354</v>
      </c>
      <c r="C3" t="s">
        <v>358</v>
      </c>
    </row>
    <row r="4" spans="1:11" x14ac:dyDescent="0.2">
      <c r="A4" s="25" t="s">
        <v>313</v>
      </c>
      <c r="B4" s="23">
        <v>6</v>
      </c>
      <c r="C4" s="26">
        <v>4.6153846153846156E-2</v>
      </c>
      <c r="E4" t="s">
        <v>313</v>
      </c>
      <c r="F4" s="26">
        <v>0.05</v>
      </c>
    </row>
    <row r="5" spans="1:11" x14ac:dyDescent="0.2">
      <c r="A5" s="25" t="s">
        <v>314</v>
      </c>
      <c r="B5" s="23">
        <v>2</v>
      </c>
      <c r="C5" s="26">
        <v>1.5384615384615385E-2</v>
      </c>
      <c r="E5" t="s">
        <v>314</v>
      </c>
      <c r="F5" s="26">
        <v>0.02</v>
      </c>
    </row>
    <row r="6" spans="1:11" x14ac:dyDescent="0.2">
      <c r="A6" s="25" t="s">
        <v>120</v>
      </c>
      <c r="B6" s="23">
        <v>122</v>
      </c>
      <c r="C6" s="26">
        <v>0.93846153846153846</v>
      </c>
      <c r="E6" t="s">
        <v>120</v>
      </c>
      <c r="F6" s="26">
        <v>0.94</v>
      </c>
    </row>
    <row r="7" spans="1:11" x14ac:dyDescent="0.2">
      <c r="A7" s="25" t="s">
        <v>356</v>
      </c>
      <c r="B7" s="23"/>
      <c r="C7" s="26">
        <v>0</v>
      </c>
    </row>
    <row r="8" spans="1:11" x14ac:dyDescent="0.2">
      <c r="A8" s="25" t="s">
        <v>357</v>
      </c>
      <c r="B8" s="23">
        <v>130</v>
      </c>
      <c r="C8" s="26">
        <v>1</v>
      </c>
    </row>
    <row r="12" spans="1:11" x14ac:dyDescent="0.2">
      <c r="A12" s="24" t="s">
        <v>355</v>
      </c>
      <c r="B12" t="s">
        <v>360</v>
      </c>
      <c r="D12" s="24" t="s">
        <v>355</v>
      </c>
      <c r="E12" t="s">
        <v>361</v>
      </c>
      <c r="G12" s="24" t="s">
        <v>355</v>
      </c>
      <c r="H12" t="s">
        <v>362</v>
      </c>
      <c r="J12" s="24" t="s">
        <v>355</v>
      </c>
      <c r="K12" t="s">
        <v>363</v>
      </c>
    </row>
    <row r="13" spans="1:11" x14ac:dyDescent="0.2">
      <c r="A13" s="25" t="s">
        <v>109</v>
      </c>
      <c r="B13" s="23">
        <v>45</v>
      </c>
      <c r="D13" s="25" t="s">
        <v>198</v>
      </c>
      <c r="E13" s="23">
        <v>1</v>
      </c>
      <c r="G13" s="25" t="s">
        <v>128</v>
      </c>
      <c r="H13" s="23">
        <v>1</v>
      </c>
      <c r="J13" s="25" t="s">
        <v>105</v>
      </c>
      <c r="K13" s="23">
        <v>1</v>
      </c>
    </row>
    <row r="14" spans="1:11" x14ac:dyDescent="0.2">
      <c r="A14" s="25" t="s">
        <v>139</v>
      </c>
      <c r="B14" s="23">
        <v>5</v>
      </c>
      <c r="D14" s="25" t="s">
        <v>109</v>
      </c>
      <c r="E14" s="23">
        <v>1</v>
      </c>
      <c r="G14" s="25" t="s">
        <v>105</v>
      </c>
      <c r="H14" s="23">
        <v>1</v>
      </c>
      <c r="J14" s="25" t="s">
        <v>63</v>
      </c>
      <c r="K14" s="23">
        <v>1</v>
      </c>
    </row>
    <row r="15" spans="1:11" x14ac:dyDescent="0.2">
      <c r="A15" s="25" t="s">
        <v>105</v>
      </c>
      <c r="B15" s="23">
        <v>6</v>
      </c>
      <c r="D15" s="25" t="s">
        <v>139</v>
      </c>
      <c r="E15" s="23">
        <v>1</v>
      </c>
      <c r="G15" s="25" t="s">
        <v>110</v>
      </c>
      <c r="H15" s="23">
        <v>1</v>
      </c>
      <c r="J15" s="25" t="s">
        <v>356</v>
      </c>
      <c r="K15" s="23"/>
    </row>
    <row r="16" spans="1:11" x14ac:dyDescent="0.2">
      <c r="A16" s="25" t="s">
        <v>232</v>
      </c>
      <c r="B16" s="23">
        <v>1</v>
      </c>
      <c r="D16" s="25" t="s">
        <v>128</v>
      </c>
      <c r="E16" s="23">
        <v>2</v>
      </c>
      <c r="G16" s="25" t="s">
        <v>35</v>
      </c>
      <c r="H16" s="23">
        <v>1</v>
      </c>
      <c r="J16" s="25" t="s">
        <v>357</v>
      </c>
      <c r="K16" s="23">
        <v>2</v>
      </c>
    </row>
    <row r="17" spans="1:10" x14ac:dyDescent="0.2">
      <c r="A17" s="25" t="s">
        <v>110</v>
      </c>
      <c r="B17" s="23">
        <v>1</v>
      </c>
      <c r="D17" s="25" t="s">
        <v>105</v>
      </c>
      <c r="E17" s="23">
        <v>7</v>
      </c>
      <c r="G17" s="25" t="s">
        <v>34</v>
      </c>
      <c r="H17" s="23">
        <v>1</v>
      </c>
    </row>
    <row r="18" spans="1:10" x14ac:dyDescent="0.2">
      <c r="A18" s="25" t="s">
        <v>326</v>
      </c>
      <c r="B18" s="23">
        <v>1</v>
      </c>
      <c r="D18" s="25" t="s">
        <v>110</v>
      </c>
      <c r="E18" s="23">
        <v>2</v>
      </c>
      <c r="G18" s="25" t="s">
        <v>63</v>
      </c>
      <c r="H18" s="23">
        <v>1</v>
      </c>
    </row>
    <row r="19" spans="1:10" x14ac:dyDescent="0.2">
      <c r="A19" s="25" t="s">
        <v>35</v>
      </c>
      <c r="B19" s="23">
        <v>21</v>
      </c>
      <c r="D19" s="25" t="s">
        <v>35</v>
      </c>
      <c r="E19" s="23">
        <v>4</v>
      </c>
      <c r="G19" s="25" t="s">
        <v>356</v>
      </c>
      <c r="H19" s="23"/>
    </row>
    <row r="20" spans="1:10" x14ac:dyDescent="0.2">
      <c r="A20" s="25" t="s">
        <v>327</v>
      </c>
      <c r="B20" s="23">
        <v>1</v>
      </c>
      <c r="D20" s="25" t="s">
        <v>34</v>
      </c>
      <c r="E20" s="23">
        <v>8</v>
      </c>
      <c r="G20" s="25" t="s">
        <v>357</v>
      </c>
      <c r="H20" s="23">
        <v>6</v>
      </c>
    </row>
    <row r="21" spans="1:10" x14ac:dyDescent="0.2">
      <c r="A21" s="25" t="s">
        <v>34</v>
      </c>
      <c r="B21" s="23">
        <v>21</v>
      </c>
      <c r="D21" s="25" t="s">
        <v>183</v>
      </c>
      <c r="E21" s="23">
        <v>2</v>
      </c>
    </row>
    <row r="22" spans="1:10" x14ac:dyDescent="0.2">
      <c r="A22" s="25" t="s">
        <v>98</v>
      </c>
      <c r="B22" s="23">
        <v>2</v>
      </c>
      <c r="D22" s="25" t="s">
        <v>63</v>
      </c>
      <c r="E22" s="23">
        <v>7</v>
      </c>
    </row>
    <row r="23" spans="1:10" x14ac:dyDescent="0.2">
      <c r="A23" s="25" t="s">
        <v>146</v>
      </c>
      <c r="B23" s="23">
        <v>10</v>
      </c>
      <c r="D23" s="25" t="s">
        <v>328</v>
      </c>
      <c r="E23" s="23">
        <v>1</v>
      </c>
    </row>
    <row r="24" spans="1:10" x14ac:dyDescent="0.2">
      <c r="A24" s="25" t="s">
        <v>183</v>
      </c>
      <c r="B24" s="23">
        <v>4</v>
      </c>
      <c r="D24" s="25" t="s">
        <v>356</v>
      </c>
      <c r="E24" s="23"/>
    </row>
    <row r="25" spans="1:10" x14ac:dyDescent="0.2">
      <c r="A25" s="25" t="s">
        <v>63</v>
      </c>
      <c r="B25" s="23">
        <v>2</v>
      </c>
      <c r="D25" s="25" t="s">
        <v>357</v>
      </c>
      <c r="E25" s="23">
        <v>36</v>
      </c>
    </row>
    <row r="26" spans="1:10" x14ac:dyDescent="0.2">
      <c r="A26" s="25" t="s">
        <v>328</v>
      </c>
      <c r="B26" s="23">
        <v>1</v>
      </c>
    </row>
    <row r="27" spans="1:10" x14ac:dyDescent="0.2">
      <c r="A27" s="25" t="s">
        <v>356</v>
      </c>
      <c r="B27" s="23"/>
    </row>
    <row r="28" spans="1:10" x14ac:dyDescent="0.2">
      <c r="A28" s="25" t="s">
        <v>357</v>
      </c>
      <c r="B28" s="23">
        <v>121</v>
      </c>
    </row>
    <row r="29" spans="1:10" x14ac:dyDescent="0.2">
      <c r="A29" s="28" t="s">
        <v>365</v>
      </c>
      <c r="B29" s="10"/>
      <c r="C29" s="10"/>
      <c r="G29" t="s">
        <v>394</v>
      </c>
      <c r="H29" t="s">
        <v>393</v>
      </c>
      <c r="I29" t="s">
        <v>392</v>
      </c>
    </row>
    <row r="30" spans="1:10" x14ac:dyDescent="0.2">
      <c r="A30" s="29" t="s">
        <v>109</v>
      </c>
      <c r="B30" s="10">
        <f>GETPIVOTDATA("Code Before1",$A$12,"Code Before1","Apprehensive")+GETPIVOTDATA("Code Before2",$D$12,"Code Before2","Apprehensive")</f>
        <v>46</v>
      </c>
      <c r="C30" s="30">
        <f>B30/$B$44</f>
        <v>0.38016528925619836</v>
      </c>
      <c r="D30" s="29" t="s">
        <v>378</v>
      </c>
      <c r="G30" s="33">
        <v>-3</v>
      </c>
      <c r="H30" s="33">
        <v>3</v>
      </c>
      <c r="I30" s="31">
        <v>46</v>
      </c>
      <c r="J30" t="s">
        <v>109</v>
      </c>
    </row>
    <row r="31" spans="1:10" x14ac:dyDescent="0.2">
      <c r="A31" s="29" t="s">
        <v>139</v>
      </c>
      <c r="B31" s="10">
        <f>GETPIVOTDATA("Code Before1",$A$12,"Code Before1","Bored")+GETPIVOTDATA("Code Before2",$D$12,"Code Before2","Bored")</f>
        <v>6</v>
      </c>
      <c r="C31" s="30">
        <f t="shared" ref="C31:C43" si="0">B31/$B$44</f>
        <v>4.9586776859504134E-2</v>
      </c>
      <c r="D31" s="29" t="s">
        <v>379</v>
      </c>
      <c r="G31" s="33">
        <v>-3</v>
      </c>
      <c r="H31" s="33">
        <v>-3</v>
      </c>
      <c r="I31" s="31">
        <v>6</v>
      </c>
      <c r="J31" t="s">
        <v>139</v>
      </c>
    </row>
    <row r="32" spans="1:10" x14ac:dyDescent="0.2">
      <c r="A32" s="29" t="s">
        <v>105</v>
      </c>
      <c r="B32" s="10">
        <f>GETPIVOTDATA("Code Before1",$A$12,"Code Before1","Don't know much about language / culture")+GETPIVOTDATA("Code Before2",$D$12,"Code Before2","Don't know much about language / culture")+GETPIVOTDATA("Code Before3",$G$12,"Code Before3","Don't know much about language / culture")+GETPIVOTDATA("Code Before4",$J$12,"Code Before4","Don't know much about language / culture")</f>
        <v>15</v>
      </c>
      <c r="C32" s="30">
        <f t="shared" si="0"/>
        <v>0.12396694214876033</v>
      </c>
      <c r="D32" s="29" t="s">
        <v>380</v>
      </c>
      <c r="G32" s="33">
        <v>-3</v>
      </c>
      <c r="H32" s="33">
        <v>5</v>
      </c>
      <c r="I32" s="31">
        <v>2</v>
      </c>
      <c r="J32" t="s">
        <v>198</v>
      </c>
    </row>
    <row r="33" spans="1:10" x14ac:dyDescent="0.2">
      <c r="A33" s="29" t="s">
        <v>198</v>
      </c>
      <c r="B33" s="10">
        <f>GETPIVOTDATA("Code Before2",$D$12,"Code Before2","Angry")+GETPIVOTDATA("Code Before1",$A$12,"Code Before1","drew angry figure")</f>
        <v>2</v>
      </c>
      <c r="C33" s="30">
        <f t="shared" si="0"/>
        <v>1.6528925619834711E-2</v>
      </c>
      <c r="D33" s="29" t="s">
        <v>381</v>
      </c>
      <c r="G33" s="34">
        <v>3</v>
      </c>
      <c r="H33" s="34">
        <v>4</v>
      </c>
      <c r="I33" s="32">
        <v>4</v>
      </c>
      <c r="J33" t="s">
        <v>110</v>
      </c>
    </row>
    <row r="34" spans="1:10" x14ac:dyDescent="0.2">
      <c r="A34" s="29" t="s">
        <v>110</v>
      </c>
      <c r="B34" s="10">
        <f>GETPIVOTDATA("Code Before1",$A$12,"Code Before1","Eager to learn")+GETPIVOTDATA("Code Before2",$D$12,"Code Before2","Eager to learn")+GETPIVOTDATA("Code Before3",$G$12,"Code Before3","Eager to learn")</f>
        <v>4</v>
      </c>
      <c r="C34" s="30">
        <f t="shared" si="0"/>
        <v>3.3057851239669422E-2</v>
      </c>
      <c r="D34" s="29" t="s">
        <v>382</v>
      </c>
      <c r="G34" s="34">
        <v>-5</v>
      </c>
      <c r="H34" s="34">
        <v>-5</v>
      </c>
      <c r="I34" s="32">
        <v>2</v>
      </c>
      <c r="J34" t="s">
        <v>395</v>
      </c>
    </row>
    <row r="35" spans="1:10" x14ac:dyDescent="0.2">
      <c r="A35" s="29" t="s">
        <v>326</v>
      </c>
      <c r="B35" s="10">
        <f>GETPIVOTDATA("Code Before1",$A$12,"Code Before1","Empty")</f>
        <v>1</v>
      </c>
      <c r="C35" s="30">
        <f t="shared" si="0"/>
        <v>8.2644628099173556E-3</v>
      </c>
      <c r="D35" s="29" t="s">
        <v>383</v>
      </c>
      <c r="G35" s="33">
        <v>5</v>
      </c>
      <c r="H35" s="33">
        <v>5</v>
      </c>
      <c r="I35" s="32">
        <v>26</v>
      </c>
      <c r="J35" t="s">
        <v>35</v>
      </c>
    </row>
    <row r="36" spans="1:10" x14ac:dyDescent="0.2">
      <c r="A36" s="29" t="s">
        <v>35</v>
      </c>
      <c r="B36" s="10">
        <f>GETPIVOTDATA("Code Before1",$A$12,"Code Before1","Excited")+GETPIVOTDATA("Code Before2",$D$12,"Code Before2","Excited")+GETPIVOTDATA("Code Before3",$G$12,"Code Before3","Excited")</f>
        <v>26</v>
      </c>
      <c r="C36" s="30">
        <f t="shared" si="0"/>
        <v>0.21487603305785125</v>
      </c>
      <c r="D36" s="29" t="s">
        <v>384</v>
      </c>
      <c r="G36" s="33">
        <v>4</v>
      </c>
      <c r="H36" s="33">
        <v>3</v>
      </c>
      <c r="I36" s="32">
        <v>30</v>
      </c>
      <c r="J36" t="s">
        <v>34</v>
      </c>
    </row>
    <row r="37" spans="1:10" x14ac:dyDescent="0.2">
      <c r="A37" s="29" t="s">
        <v>327</v>
      </c>
      <c r="B37" s="10">
        <f>GETPIVOTDATA("Code Before1",$A$12,"Code Before1","Excluded")</f>
        <v>1</v>
      </c>
      <c r="C37" s="30">
        <f t="shared" si="0"/>
        <v>8.2644628099173556E-3</v>
      </c>
      <c r="D37" s="29" t="s">
        <v>385</v>
      </c>
      <c r="G37" s="34">
        <v>2</v>
      </c>
      <c r="H37" s="34">
        <v>3</v>
      </c>
      <c r="I37" s="32">
        <v>2</v>
      </c>
      <c r="J37" t="s">
        <v>98</v>
      </c>
    </row>
    <row r="38" spans="1:10" x14ac:dyDescent="0.2">
      <c r="A38" s="29" t="s">
        <v>34</v>
      </c>
      <c r="B38" s="10">
        <f>GETPIVOTDATA("Code Before1",$A$12,"Code Before1","Happy")+GETPIVOTDATA("Code Before2",$D$12,"Code Before2","Happy")+GETPIVOTDATA("Code Before3",$G$12,"Code Before3","Happy")</f>
        <v>30</v>
      </c>
      <c r="C38" s="30">
        <f t="shared" si="0"/>
        <v>0.24793388429752067</v>
      </c>
      <c r="D38" s="29" t="s">
        <v>386</v>
      </c>
      <c r="G38" s="34">
        <v>0</v>
      </c>
      <c r="H38" s="34">
        <v>0</v>
      </c>
      <c r="I38" s="32">
        <v>10</v>
      </c>
      <c r="J38" t="s">
        <v>314</v>
      </c>
    </row>
    <row r="39" spans="1:10" x14ac:dyDescent="0.2">
      <c r="A39" s="29" t="s">
        <v>98</v>
      </c>
      <c r="B39" s="10">
        <f>GETPIVOTDATA("Code Before1",$A$12,"Code Before1","Interested")</f>
        <v>2</v>
      </c>
      <c r="C39" s="30">
        <f t="shared" si="0"/>
        <v>1.6528925619834711E-2</v>
      </c>
      <c r="D39" s="29" t="s">
        <v>387</v>
      </c>
      <c r="G39" s="34">
        <v>-4</v>
      </c>
      <c r="H39" s="34">
        <v>-4</v>
      </c>
      <c r="I39" s="32">
        <v>6</v>
      </c>
      <c r="J39" t="s">
        <v>183</v>
      </c>
    </row>
    <row r="40" spans="1:10" x14ac:dyDescent="0.2">
      <c r="A40" s="29" t="s">
        <v>146</v>
      </c>
      <c r="B40" s="10">
        <f>GETPIVOTDATA("Code Before1",$A$12,"Code Before1","Normal")</f>
        <v>10</v>
      </c>
      <c r="C40" s="30">
        <f t="shared" si="0"/>
        <v>8.2644628099173556E-2</v>
      </c>
      <c r="D40" s="29" t="s">
        <v>388</v>
      </c>
      <c r="G40" s="34">
        <v>-4</v>
      </c>
      <c r="H40" s="34">
        <v>-5</v>
      </c>
      <c r="I40" s="32">
        <v>11</v>
      </c>
      <c r="J40" t="s">
        <v>63</v>
      </c>
    </row>
    <row r="41" spans="1:10" x14ac:dyDescent="0.2">
      <c r="A41" s="29" t="s">
        <v>183</v>
      </c>
      <c r="B41" s="10">
        <f>GETPIVOTDATA("Code Before1",$A$12,"Code Before1","Sad")+GETPIVOTDATA("Code Before2",$D$12,"Code Before2","Sad")</f>
        <v>6</v>
      </c>
      <c r="C41" s="30">
        <f t="shared" si="0"/>
        <v>4.9586776859504134E-2</v>
      </c>
      <c r="D41" s="29" t="s">
        <v>389</v>
      </c>
      <c r="G41" s="34">
        <v>-4</v>
      </c>
      <c r="H41" s="34">
        <v>-3</v>
      </c>
      <c r="I41" s="32">
        <v>2</v>
      </c>
      <c r="J41" t="s">
        <v>328</v>
      </c>
    </row>
    <row r="42" spans="1:10" x14ac:dyDescent="0.2">
      <c r="A42" s="29" t="s">
        <v>63</v>
      </c>
      <c r="B42" s="10">
        <f>GETPIVOTDATA("Code Before1",$A$12,"Code Before1","Tired")+GETPIVOTDATA("Code Before2",$D$12,"Code Before2","Tired")+GETPIVOTDATA("Code Before3",$G$12,"Code Before3","Tired")+GETPIVOTDATA("Code Before4",$J$12,"Code Before4","Tired")</f>
        <v>11</v>
      </c>
      <c r="C42" s="30">
        <f t="shared" si="0"/>
        <v>9.0909090909090912E-2</v>
      </c>
      <c r="D42" s="29" t="s">
        <v>390</v>
      </c>
    </row>
    <row r="43" spans="1:10" x14ac:dyDescent="0.2">
      <c r="A43" s="29" t="s">
        <v>328</v>
      </c>
      <c r="B43" s="10">
        <f>GETPIVOTDATA("Code Before1",$A$12,"Code Before1","Unconfident")+GETPIVOTDATA("Code Before2",$D$12,"Code Before2","Unconfident")</f>
        <v>2</v>
      </c>
      <c r="C43" s="30">
        <f t="shared" si="0"/>
        <v>1.6528925619834711E-2</v>
      </c>
      <c r="D43" s="29" t="s">
        <v>391</v>
      </c>
    </row>
    <row r="44" spans="1:10" x14ac:dyDescent="0.2">
      <c r="A44" s="28" t="s">
        <v>364</v>
      </c>
      <c r="B44" s="10">
        <v>121</v>
      </c>
      <c r="C44" s="10"/>
    </row>
    <row r="47" spans="1:10" x14ac:dyDescent="0.2">
      <c r="A47" s="24" t="s">
        <v>355</v>
      </c>
      <c r="B47" t="s">
        <v>366</v>
      </c>
      <c r="D47" s="24" t="s">
        <v>355</v>
      </c>
      <c r="E47" t="s">
        <v>367</v>
      </c>
      <c r="G47" s="24" t="s">
        <v>355</v>
      </c>
      <c r="H47" t="s">
        <v>368</v>
      </c>
    </row>
    <row r="48" spans="1:10" x14ac:dyDescent="0.2">
      <c r="A48" s="25" t="s">
        <v>200</v>
      </c>
      <c r="B48" s="23">
        <v>2</v>
      </c>
      <c r="D48" s="25" t="s">
        <v>109</v>
      </c>
      <c r="E48" s="23">
        <v>1</v>
      </c>
      <c r="G48" s="25" t="s">
        <v>347</v>
      </c>
      <c r="H48" s="23">
        <v>1</v>
      </c>
    </row>
    <row r="49" spans="1:8" x14ac:dyDescent="0.2">
      <c r="A49" s="25" t="s">
        <v>198</v>
      </c>
      <c r="B49" s="23">
        <v>1</v>
      </c>
      <c r="D49" s="25" t="s">
        <v>112</v>
      </c>
      <c r="E49" s="23">
        <v>1</v>
      </c>
      <c r="G49" s="25" t="s">
        <v>169</v>
      </c>
      <c r="H49" s="23">
        <v>1</v>
      </c>
    </row>
    <row r="50" spans="1:8" x14ac:dyDescent="0.2">
      <c r="A50" s="25" t="s">
        <v>139</v>
      </c>
      <c r="B50" s="23">
        <v>3</v>
      </c>
      <c r="D50" s="25" t="s">
        <v>331</v>
      </c>
      <c r="E50" s="23">
        <v>3</v>
      </c>
      <c r="G50" s="25" t="s">
        <v>112</v>
      </c>
      <c r="H50" s="23">
        <v>1</v>
      </c>
    </row>
    <row r="51" spans="1:8" x14ac:dyDescent="0.2">
      <c r="A51" s="25" t="s">
        <v>331</v>
      </c>
      <c r="B51" s="23">
        <v>22</v>
      </c>
      <c r="D51" s="25" t="s">
        <v>201</v>
      </c>
      <c r="E51" s="23">
        <v>1</v>
      </c>
      <c r="G51" s="25" t="s">
        <v>161</v>
      </c>
      <c r="H51" s="23">
        <v>1</v>
      </c>
    </row>
    <row r="52" spans="1:8" x14ac:dyDescent="0.2">
      <c r="A52" s="25" t="s">
        <v>181</v>
      </c>
      <c r="B52" s="23">
        <v>6</v>
      </c>
      <c r="D52" s="25" t="s">
        <v>128</v>
      </c>
      <c r="E52" s="23">
        <v>4</v>
      </c>
      <c r="G52" s="25" t="s">
        <v>128</v>
      </c>
      <c r="H52" s="23">
        <v>1</v>
      </c>
    </row>
    <row r="53" spans="1:8" x14ac:dyDescent="0.2">
      <c r="A53" s="25" t="s">
        <v>340</v>
      </c>
      <c r="B53" s="23">
        <v>1</v>
      </c>
      <c r="D53" s="25" t="s">
        <v>341</v>
      </c>
      <c r="E53" s="23">
        <v>8</v>
      </c>
      <c r="G53" s="25" t="s">
        <v>341</v>
      </c>
      <c r="H53" s="23">
        <v>1</v>
      </c>
    </row>
    <row r="54" spans="1:8" x14ac:dyDescent="0.2">
      <c r="A54" s="25" t="s">
        <v>117</v>
      </c>
      <c r="B54" s="23">
        <v>1</v>
      </c>
      <c r="D54" s="25" t="s">
        <v>343</v>
      </c>
      <c r="E54" s="23">
        <v>1</v>
      </c>
      <c r="G54" s="25" t="s">
        <v>343</v>
      </c>
      <c r="H54" s="23">
        <v>1</v>
      </c>
    </row>
    <row r="55" spans="1:8" x14ac:dyDescent="0.2">
      <c r="A55" s="25" t="s">
        <v>116</v>
      </c>
      <c r="B55" s="23">
        <v>2</v>
      </c>
      <c r="D55" s="25" t="s">
        <v>117</v>
      </c>
      <c r="E55" s="23">
        <v>1</v>
      </c>
      <c r="G55" s="25" t="s">
        <v>202</v>
      </c>
      <c r="H55" s="23">
        <v>1</v>
      </c>
    </row>
    <row r="56" spans="1:8" x14ac:dyDescent="0.2">
      <c r="A56" s="25" t="s">
        <v>108</v>
      </c>
      <c r="B56" s="23">
        <v>2</v>
      </c>
      <c r="D56" s="25" t="s">
        <v>116</v>
      </c>
      <c r="E56" s="23">
        <v>3</v>
      </c>
      <c r="G56" s="25" t="s">
        <v>35</v>
      </c>
      <c r="H56" s="23">
        <v>1</v>
      </c>
    </row>
    <row r="57" spans="1:8" x14ac:dyDescent="0.2">
      <c r="A57" s="25" t="s">
        <v>35</v>
      </c>
      <c r="B57" s="23">
        <v>3</v>
      </c>
      <c r="D57" s="25" t="s">
        <v>108</v>
      </c>
      <c r="E57" s="23">
        <v>1</v>
      </c>
      <c r="G57" s="25" t="s">
        <v>346</v>
      </c>
      <c r="H57" s="23">
        <v>1</v>
      </c>
    </row>
    <row r="58" spans="1:8" x14ac:dyDescent="0.2">
      <c r="A58" s="25" t="s">
        <v>342</v>
      </c>
      <c r="B58" s="23">
        <v>2</v>
      </c>
      <c r="D58" s="25" t="s">
        <v>35</v>
      </c>
      <c r="E58" s="23">
        <v>5</v>
      </c>
      <c r="G58" s="25" t="s">
        <v>339</v>
      </c>
      <c r="H58" s="23">
        <v>1</v>
      </c>
    </row>
    <row r="59" spans="1:8" x14ac:dyDescent="0.2">
      <c r="A59" s="25" t="s">
        <v>107</v>
      </c>
      <c r="B59" s="23">
        <v>4</v>
      </c>
      <c r="D59" s="25" t="s">
        <v>160</v>
      </c>
      <c r="E59" s="23">
        <v>1</v>
      </c>
      <c r="G59" s="25" t="s">
        <v>34</v>
      </c>
      <c r="H59" s="23">
        <v>9</v>
      </c>
    </row>
    <row r="60" spans="1:8" x14ac:dyDescent="0.2">
      <c r="A60" s="25" t="s">
        <v>339</v>
      </c>
      <c r="B60" s="23">
        <v>3</v>
      </c>
      <c r="D60" s="25" t="s">
        <v>339</v>
      </c>
      <c r="E60" s="23">
        <v>1</v>
      </c>
      <c r="G60" s="25" t="s">
        <v>113</v>
      </c>
      <c r="H60" s="23">
        <v>3</v>
      </c>
    </row>
    <row r="61" spans="1:8" x14ac:dyDescent="0.2">
      <c r="A61" s="25" t="s">
        <v>140</v>
      </c>
      <c r="B61" s="23">
        <v>1</v>
      </c>
      <c r="D61" s="25" t="s">
        <v>34</v>
      </c>
      <c r="E61" s="23">
        <v>11</v>
      </c>
      <c r="G61" s="25" t="s">
        <v>111</v>
      </c>
      <c r="H61" s="23">
        <v>1</v>
      </c>
    </row>
    <row r="62" spans="1:8" x14ac:dyDescent="0.2">
      <c r="A62" s="25" t="s">
        <v>34</v>
      </c>
      <c r="B62" s="23">
        <v>28</v>
      </c>
      <c r="D62" s="25" t="s">
        <v>98</v>
      </c>
      <c r="E62" s="23">
        <v>1</v>
      </c>
      <c r="G62" s="25" t="s">
        <v>119</v>
      </c>
      <c r="H62" s="23">
        <v>1</v>
      </c>
    </row>
    <row r="63" spans="1:8" x14ac:dyDescent="0.2">
      <c r="A63" s="25" t="s">
        <v>348</v>
      </c>
      <c r="B63" s="23">
        <v>1</v>
      </c>
      <c r="D63" s="25" t="s">
        <v>113</v>
      </c>
      <c r="E63" s="23">
        <v>12</v>
      </c>
      <c r="G63" s="25" t="s">
        <v>118</v>
      </c>
      <c r="H63" s="23">
        <v>4</v>
      </c>
    </row>
    <row r="64" spans="1:8" x14ac:dyDescent="0.2">
      <c r="A64" s="25" t="s">
        <v>115</v>
      </c>
      <c r="B64" s="23">
        <v>1</v>
      </c>
      <c r="D64" s="25" t="s">
        <v>336</v>
      </c>
      <c r="E64" s="23">
        <v>1</v>
      </c>
      <c r="G64" s="25" t="s">
        <v>330</v>
      </c>
      <c r="H64" s="23">
        <v>1</v>
      </c>
    </row>
    <row r="65" spans="1:8" x14ac:dyDescent="0.2">
      <c r="A65" s="25" t="s">
        <v>98</v>
      </c>
      <c r="B65" s="23">
        <v>1</v>
      </c>
      <c r="D65" s="25" t="s">
        <v>118</v>
      </c>
      <c r="E65" s="23">
        <v>4</v>
      </c>
      <c r="G65" s="25" t="s">
        <v>349</v>
      </c>
      <c r="H65" s="23">
        <v>1</v>
      </c>
    </row>
    <row r="66" spans="1:8" x14ac:dyDescent="0.2">
      <c r="A66" s="25" t="s">
        <v>344</v>
      </c>
      <c r="B66" s="23">
        <v>1</v>
      </c>
      <c r="D66" s="25" t="s">
        <v>183</v>
      </c>
      <c r="E66" s="23">
        <v>2</v>
      </c>
      <c r="G66" s="25" t="s">
        <v>345</v>
      </c>
      <c r="H66" s="23">
        <v>3</v>
      </c>
    </row>
    <row r="67" spans="1:8" x14ac:dyDescent="0.2">
      <c r="A67" s="25" t="s">
        <v>113</v>
      </c>
      <c r="B67" s="23">
        <v>25</v>
      </c>
      <c r="D67" s="25" t="s">
        <v>329</v>
      </c>
      <c r="E67" s="23">
        <v>1</v>
      </c>
      <c r="G67" s="25" t="s">
        <v>63</v>
      </c>
      <c r="H67" s="23">
        <v>1</v>
      </c>
    </row>
    <row r="68" spans="1:8" x14ac:dyDescent="0.2">
      <c r="A68" s="25" t="s">
        <v>336</v>
      </c>
      <c r="B68" s="23">
        <v>1</v>
      </c>
      <c r="D68" s="25" t="s">
        <v>330</v>
      </c>
      <c r="E68" s="23">
        <v>3</v>
      </c>
      <c r="G68" s="25" t="s">
        <v>106</v>
      </c>
      <c r="H68" s="23">
        <v>2</v>
      </c>
    </row>
    <row r="69" spans="1:8" x14ac:dyDescent="0.2">
      <c r="A69" s="25" t="s">
        <v>114</v>
      </c>
      <c r="B69" s="23">
        <v>1</v>
      </c>
      <c r="D69" s="25" t="s">
        <v>349</v>
      </c>
      <c r="E69" s="23">
        <v>1</v>
      </c>
      <c r="G69" s="25" t="s">
        <v>356</v>
      </c>
      <c r="H69" s="23"/>
    </row>
    <row r="70" spans="1:8" x14ac:dyDescent="0.2">
      <c r="A70" s="25" t="s">
        <v>118</v>
      </c>
      <c r="B70" s="23">
        <v>4</v>
      </c>
      <c r="D70" s="25" t="s">
        <v>63</v>
      </c>
      <c r="E70" s="23">
        <v>2</v>
      </c>
      <c r="G70" s="25" t="s">
        <v>357</v>
      </c>
      <c r="H70" s="23">
        <v>37</v>
      </c>
    </row>
    <row r="71" spans="1:8" x14ac:dyDescent="0.2">
      <c r="A71" s="25" t="s">
        <v>330</v>
      </c>
      <c r="B71" s="23">
        <v>1</v>
      </c>
      <c r="D71" s="25" t="s">
        <v>356</v>
      </c>
      <c r="E71" s="23"/>
    </row>
    <row r="72" spans="1:8" x14ac:dyDescent="0.2">
      <c r="A72" s="25" t="s">
        <v>345</v>
      </c>
      <c r="B72" s="23">
        <v>1</v>
      </c>
      <c r="D72" s="25" t="s">
        <v>357</v>
      </c>
      <c r="E72" s="23">
        <v>69</v>
      </c>
    </row>
    <row r="73" spans="1:8" x14ac:dyDescent="0.2">
      <c r="A73" s="25" t="s">
        <v>63</v>
      </c>
      <c r="B73" s="23">
        <v>4</v>
      </c>
    </row>
    <row r="74" spans="1:8" x14ac:dyDescent="0.2">
      <c r="A74" s="25" t="s">
        <v>106</v>
      </c>
      <c r="B74" s="23">
        <v>1</v>
      </c>
    </row>
    <row r="75" spans="1:8" x14ac:dyDescent="0.2">
      <c r="A75" s="25" t="s">
        <v>356</v>
      </c>
      <c r="B75" s="23"/>
    </row>
    <row r="76" spans="1:8" x14ac:dyDescent="0.2">
      <c r="A76" s="25" t="s">
        <v>357</v>
      </c>
      <c r="B76" s="23">
        <v>123</v>
      </c>
    </row>
    <row r="78" spans="1:8" x14ac:dyDescent="0.2">
      <c r="A78" s="28" t="s">
        <v>376</v>
      </c>
      <c r="B78" s="10"/>
      <c r="C78" s="10"/>
    </row>
    <row r="79" spans="1:8" x14ac:dyDescent="0.2">
      <c r="A79" s="29" t="s">
        <v>375</v>
      </c>
      <c r="B79" s="10">
        <v>12</v>
      </c>
      <c r="C79" s="30">
        <f t="shared" ref="C79:C85" si="1">B79/$B$93</f>
        <v>9.7560975609756101E-2</v>
      </c>
      <c r="E79" t="s">
        <v>394</v>
      </c>
      <c r="F79" t="s">
        <v>393</v>
      </c>
      <c r="G79" t="s">
        <v>392</v>
      </c>
    </row>
    <row r="80" spans="1:8" x14ac:dyDescent="0.2">
      <c r="A80" s="29" t="s">
        <v>373</v>
      </c>
      <c r="B80" s="10">
        <v>3</v>
      </c>
      <c r="C80" s="30">
        <f t="shared" si="1"/>
        <v>2.4390243902439025E-2</v>
      </c>
      <c r="E80">
        <v>5</v>
      </c>
      <c r="F80">
        <v>5</v>
      </c>
      <c r="G80">
        <v>20</v>
      </c>
      <c r="H80" t="s">
        <v>420</v>
      </c>
    </row>
    <row r="81" spans="1:9" x14ac:dyDescent="0.2">
      <c r="A81" s="29" t="s">
        <v>139</v>
      </c>
      <c r="B81" s="10">
        <f>GETPIVOTDATA("Code After1",$A$47,"Code After1","Bored")+GETPIVOTDATA("Code After3",$G$47,"Code After3","bored")</f>
        <v>4</v>
      </c>
      <c r="C81" s="30">
        <f t="shared" si="1"/>
        <v>3.2520325203252036E-2</v>
      </c>
      <c r="E81" s="33">
        <v>-3</v>
      </c>
      <c r="F81" s="33">
        <v>3</v>
      </c>
      <c r="G81" s="31">
        <v>3</v>
      </c>
      <c r="H81" t="s">
        <v>407</v>
      </c>
    </row>
    <row r="82" spans="1:9" x14ac:dyDescent="0.2">
      <c r="A82" s="29" t="s">
        <v>377</v>
      </c>
      <c r="B82" s="10">
        <v>28</v>
      </c>
      <c r="C82" s="30">
        <f t="shared" si="1"/>
        <v>0.22764227642276422</v>
      </c>
      <c r="E82" s="33">
        <v>-3</v>
      </c>
      <c r="F82" s="33">
        <v>-3</v>
      </c>
      <c r="G82" s="31">
        <v>4</v>
      </c>
      <c r="H82" t="s">
        <v>139</v>
      </c>
    </row>
    <row r="83" spans="1:9" x14ac:dyDescent="0.2">
      <c r="A83" s="29" t="s">
        <v>128</v>
      </c>
      <c r="B83" s="10">
        <f>GETPIVOTDATA("Code After1",$A$47,"Code After1","confident")+GETPIVOTDATA("Code After2",$D$47,"Code After2","Confident")+GETPIVOTDATA("Code After3",$G$47,"Code After3","Confident")+GETPIVOTDATA("Code After1",$A$47,"Code After1","More confident")</f>
        <v>12</v>
      </c>
      <c r="C83" s="30">
        <f t="shared" si="1"/>
        <v>9.7560975609756101E-2</v>
      </c>
      <c r="E83" s="33">
        <v>5</v>
      </c>
      <c r="F83" s="33">
        <v>4</v>
      </c>
      <c r="G83" s="31">
        <v>29</v>
      </c>
      <c r="H83" t="s">
        <v>421</v>
      </c>
    </row>
    <row r="84" spans="1:9" x14ac:dyDescent="0.2">
      <c r="A84" s="29" t="s">
        <v>341</v>
      </c>
      <c r="B84" s="10">
        <f>GETPIVOTDATA("Code After2",$D$47,"Code After2","Connected")+GETPIVOTDATA("Code After3",$G$47,"Code After3","Connected")</f>
        <v>9</v>
      </c>
      <c r="C84" s="30">
        <f t="shared" si="1"/>
        <v>7.3170731707317069E-2</v>
      </c>
      <c r="E84" s="34">
        <v>3</v>
      </c>
      <c r="F84" s="34">
        <v>1</v>
      </c>
      <c r="G84" s="32">
        <v>40</v>
      </c>
      <c r="H84" t="s">
        <v>417</v>
      </c>
    </row>
    <row r="85" spans="1:9" x14ac:dyDescent="0.2">
      <c r="A85" s="29" t="s">
        <v>374</v>
      </c>
      <c r="B85" s="10">
        <v>5</v>
      </c>
      <c r="C85" s="30">
        <f t="shared" si="1"/>
        <v>4.065040650406504E-2</v>
      </c>
      <c r="E85" s="34">
        <v>4</v>
      </c>
      <c r="F85" s="34">
        <v>-3</v>
      </c>
      <c r="G85" s="32">
        <v>28</v>
      </c>
      <c r="H85" t="s">
        <v>418</v>
      </c>
    </row>
    <row r="86" spans="1:9" x14ac:dyDescent="0.2">
      <c r="E86" s="33">
        <v>4</v>
      </c>
      <c r="F86" s="33">
        <v>3</v>
      </c>
      <c r="G86" s="32">
        <v>53</v>
      </c>
      <c r="H86" t="s">
        <v>34</v>
      </c>
    </row>
    <row r="87" spans="1:9" x14ac:dyDescent="0.2">
      <c r="A87" s="29" t="s">
        <v>107</v>
      </c>
      <c r="B87" s="10">
        <f>GETPIVOTDATA("Code After1",$A$47,"Code After1","Enjoyment")+GETPIVOTDATA("Code After1",$A$47,"Code After1","Fun and enjoyment")+GETPIVOTDATA("Code After2",$D$47,"Code After2","Enjoyment")+GETPIVOTDATA("Code After2",$D$47,"Code After2","Fun and enjoyment")+GETPIVOTDATA("Code After3",$G$47,"Code After3","Fun and enjoyment")</f>
        <v>8</v>
      </c>
      <c r="C87" s="30">
        <f t="shared" ref="C87:C93" si="2">B87/$B$93</f>
        <v>6.5040650406504072E-2</v>
      </c>
      <c r="E87" s="34">
        <v>0</v>
      </c>
      <c r="F87" s="34">
        <v>0</v>
      </c>
      <c r="G87" s="32">
        <v>0</v>
      </c>
      <c r="H87" t="s">
        <v>314</v>
      </c>
    </row>
    <row r="88" spans="1:9" x14ac:dyDescent="0.2">
      <c r="A88" s="29" t="s">
        <v>369</v>
      </c>
      <c r="B88" s="10">
        <v>53</v>
      </c>
      <c r="C88" s="30">
        <f t="shared" si="2"/>
        <v>0.43089430894308944</v>
      </c>
      <c r="E88" s="34">
        <v>-4</v>
      </c>
      <c r="F88" s="34">
        <v>-4</v>
      </c>
      <c r="G88" s="32">
        <v>5</v>
      </c>
      <c r="H88" t="s">
        <v>330</v>
      </c>
    </row>
    <row r="89" spans="1:9" x14ac:dyDescent="0.2">
      <c r="A89" s="29" t="s">
        <v>113</v>
      </c>
      <c r="B89" s="10">
        <f>GETPIVOTDATA("Code After1",$A$47,"Code After1","Learned a lot / know more than I did before")+GETPIVOTDATA("Code After2",$D$47,"Code After2","Learned a lot / know more than I did before")+GETPIVOTDATA("Code After3",$G$47,"Code After3","Learned a lot / know more than I did before")</f>
        <v>40</v>
      </c>
      <c r="C89" s="30">
        <f t="shared" si="2"/>
        <v>0.32520325203252032</v>
      </c>
      <c r="E89" s="34">
        <v>-4</v>
      </c>
      <c r="F89" s="34">
        <v>-5</v>
      </c>
      <c r="G89" s="32">
        <v>7</v>
      </c>
      <c r="H89" t="s">
        <v>63</v>
      </c>
    </row>
    <row r="90" spans="1:9" x14ac:dyDescent="0.2">
      <c r="A90" s="29" t="s">
        <v>370</v>
      </c>
      <c r="B90" s="10">
        <v>17</v>
      </c>
      <c r="C90" s="30">
        <f t="shared" si="2"/>
        <v>0.13821138211382114</v>
      </c>
      <c r="E90" s="34">
        <v>2</v>
      </c>
      <c r="F90" s="34">
        <v>4</v>
      </c>
      <c r="G90" s="32">
        <v>5</v>
      </c>
      <c r="H90" t="s">
        <v>419</v>
      </c>
    </row>
    <row r="91" spans="1:9" x14ac:dyDescent="0.2">
      <c r="A91" s="29" t="s">
        <v>330</v>
      </c>
      <c r="B91" s="10">
        <f>GETPIVOTDATA("Code After1",$A$47,"Code After1","Sad because it is over")+GETPIVOTDATA("Code After2",$D$47,"Code After2","Sad because it is over")+GETPIVOTDATA("Code After3",$G$47,"Code After3","Sad because it is over")</f>
        <v>5</v>
      </c>
      <c r="C91" s="30">
        <f t="shared" si="2"/>
        <v>4.065040650406504E-2</v>
      </c>
    </row>
    <row r="92" spans="1:9" x14ac:dyDescent="0.2">
      <c r="A92" s="29" t="s">
        <v>63</v>
      </c>
      <c r="B92" s="10">
        <f>GETPIVOTDATA("Code After1",$A$47,"Code After1","Tired")+GETPIVOTDATA("Code After2",$D$47,"Code After2","Tired")+GETPIVOTDATA("Code After3",$G$47,"Code After3","Tired")</f>
        <v>7</v>
      </c>
      <c r="C92" s="30">
        <f t="shared" si="2"/>
        <v>5.6910569105691054E-2</v>
      </c>
    </row>
    <row r="93" spans="1:9" x14ac:dyDescent="0.2">
      <c r="A93" s="29" t="s">
        <v>372</v>
      </c>
      <c r="B93" s="10">
        <v>123</v>
      </c>
      <c r="C93" s="30">
        <f t="shared" si="2"/>
        <v>1</v>
      </c>
    </row>
    <row r="96" spans="1:9" x14ac:dyDescent="0.2">
      <c r="B96" s="28" t="s">
        <v>365</v>
      </c>
      <c r="C96" s="10"/>
      <c r="D96" s="1" t="s">
        <v>376</v>
      </c>
      <c r="G96" s="10"/>
      <c r="H96" s="10" t="s">
        <v>401</v>
      </c>
      <c r="I96" s="10" t="s">
        <v>402</v>
      </c>
    </row>
    <row r="97" spans="1:9" x14ac:dyDescent="0.2">
      <c r="A97" s="29" t="s">
        <v>396</v>
      </c>
      <c r="B97" s="10">
        <v>48</v>
      </c>
      <c r="C97" s="30">
        <f>B97/$B$44</f>
        <v>0.39669421487603307</v>
      </c>
      <c r="D97" s="10">
        <v>3</v>
      </c>
      <c r="E97" s="30">
        <f>D97/$B$93</f>
        <v>2.4390243902439025E-2</v>
      </c>
      <c r="G97" s="29" t="s">
        <v>396</v>
      </c>
      <c r="H97" s="37">
        <f>C97</f>
        <v>0.39669421487603307</v>
      </c>
      <c r="I97" s="37">
        <f>E97</f>
        <v>2.4390243902439025E-2</v>
      </c>
    </row>
    <row r="98" spans="1:9" x14ac:dyDescent="0.2">
      <c r="A98" s="29" t="s">
        <v>139</v>
      </c>
      <c r="B98" s="10">
        <f>GETPIVOTDATA("Code Before1",$A$12,"Code Before1","Bored")+GETPIVOTDATA("Code Before2",$D$12,"Code Before2","Bored")</f>
        <v>6</v>
      </c>
      <c r="C98" s="30">
        <f t="shared" ref="C98:C108" si="3">B98/$B$44</f>
        <v>4.9586776859504134E-2</v>
      </c>
      <c r="D98">
        <f>B81</f>
        <v>4</v>
      </c>
      <c r="E98" s="27">
        <f>C81</f>
        <v>3.2520325203252036E-2</v>
      </c>
      <c r="G98" s="29" t="s">
        <v>403</v>
      </c>
      <c r="H98" s="37">
        <f>C104</f>
        <v>0.24793388429752067</v>
      </c>
      <c r="I98" s="37">
        <f>E104</f>
        <v>0.49593495934959347</v>
      </c>
    </row>
    <row r="99" spans="1:9" x14ac:dyDescent="0.2">
      <c r="A99" s="29" t="s">
        <v>377</v>
      </c>
      <c r="B99" s="10">
        <v>0</v>
      </c>
      <c r="C99" s="30">
        <v>0</v>
      </c>
      <c r="D99">
        <f>B82</f>
        <v>28</v>
      </c>
      <c r="E99" s="27">
        <f>C82</f>
        <v>0.22764227642276422</v>
      </c>
      <c r="G99" s="29" t="s">
        <v>404</v>
      </c>
      <c r="H99" s="37">
        <f>C103</f>
        <v>0.23140495867768596</v>
      </c>
      <c r="I99" s="37">
        <f>E103</f>
        <v>9.7560975609756101E-2</v>
      </c>
    </row>
    <row r="100" spans="1:9" x14ac:dyDescent="0.2">
      <c r="A100" s="35" t="s">
        <v>341</v>
      </c>
      <c r="B100">
        <v>0</v>
      </c>
      <c r="C100">
        <v>0</v>
      </c>
      <c r="D100">
        <f>B84</f>
        <v>9</v>
      </c>
      <c r="E100" s="27">
        <f>C84</f>
        <v>7.3170731707317069E-2</v>
      </c>
      <c r="G100" s="29" t="s">
        <v>63</v>
      </c>
      <c r="H100" s="37">
        <f>C107</f>
        <v>9.0909090909090912E-2</v>
      </c>
      <c r="I100" s="37">
        <f>E107</f>
        <v>0.06</v>
      </c>
    </row>
    <row r="101" spans="1:9" x14ac:dyDescent="0.2">
      <c r="A101" s="35" t="s">
        <v>397</v>
      </c>
      <c r="B101">
        <v>0</v>
      </c>
      <c r="C101">
        <v>0</v>
      </c>
      <c r="D101">
        <v>29</v>
      </c>
      <c r="E101" s="27">
        <v>0.24</v>
      </c>
      <c r="G101" s="29" t="s">
        <v>314</v>
      </c>
      <c r="H101" s="37">
        <f>C105</f>
        <v>8.2644628099173556E-2</v>
      </c>
      <c r="I101" s="37">
        <f>E105</f>
        <v>0</v>
      </c>
    </row>
    <row r="102" spans="1:9" x14ac:dyDescent="0.2">
      <c r="A102" s="29" t="s">
        <v>395</v>
      </c>
      <c r="B102" s="10">
        <v>2</v>
      </c>
      <c r="C102" s="30">
        <f t="shared" si="3"/>
        <v>1.6528925619834711E-2</v>
      </c>
      <c r="D102">
        <v>0</v>
      </c>
      <c r="E102" s="27">
        <v>0</v>
      </c>
      <c r="G102" s="29" t="s">
        <v>183</v>
      </c>
      <c r="H102" s="37">
        <f>C106</f>
        <v>4.9586776859504134E-2</v>
      </c>
      <c r="I102" s="37">
        <f>E106</f>
        <v>0</v>
      </c>
    </row>
    <row r="103" spans="1:9" x14ac:dyDescent="0.2">
      <c r="A103" s="29" t="s">
        <v>400</v>
      </c>
      <c r="B103" s="10">
        <v>28</v>
      </c>
      <c r="C103" s="30">
        <f t="shared" si="3"/>
        <v>0.23140495867768596</v>
      </c>
      <c r="D103">
        <f>B79</f>
        <v>12</v>
      </c>
      <c r="E103" s="27">
        <f>C79</f>
        <v>9.7560975609756101E-2</v>
      </c>
      <c r="G103" s="29" t="s">
        <v>139</v>
      </c>
      <c r="H103" s="37">
        <f>C98</f>
        <v>4.9586776859504134E-2</v>
      </c>
      <c r="I103" s="37">
        <f>E98</f>
        <v>3.2520325203252036E-2</v>
      </c>
    </row>
    <row r="104" spans="1:9" x14ac:dyDescent="0.2">
      <c r="A104" s="29" t="s">
        <v>398</v>
      </c>
      <c r="B104" s="10">
        <f>GETPIVOTDATA("Code Before1",$A$12,"Code Before1","Happy")+GETPIVOTDATA("Code Before2",$D$12,"Code Before2","Happy")+GETPIVOTDATA("Code Before3",$G$12,"Code Before3","Happy")</f>
        <v>30</v>
      </c>
      <c r="C104" s="30">
        <f t="shared" si="3"/>
        <v>0.24793388429752067</v>
      </c>
      <c r="D104" s="10">
        <v>61</v>
      </c>
      <c r="E104" s="30">
        <f>D104/$B$93</f>
        <v>0.49593495934959347</v>
      </c>
      <c r="G104" s="29" t="s">
        <v>399</v>
      </c>
      <c r="H104" s="37">
        <f>C108</f>
        <v>1.6528925619834711E-2</v>
      </c>
      <c r="I104" s="37">
        <f>E108</f>
        <v>0</v>
      </c>
    </row>
    <row r="105" spans="1:9" x14ac:dyDescent="0.2">
      <c r="A105" s="29" t="s">
        <v>314</v>
      </c>
      <c r="B105" s="10">
        <f>GETPIVOTDATA("Code Before1",$A$12,"Code Before1","Normal")</f>
        <v>10</v>
      </c>
      <c r="C105" s="30">
        <f t="shared" si="3"/>
        <v>8.2644628099173556E-2</v>
      </c>
      <c r="D105">
        <v>0</v>
      </c>
      <c r="E105" s="27">
        <v>0</v>
      </c>
      <c r="G105" s="29" t="s">
        <v>395</v>
      </c>
      <c r="H105" s="37">
        <f>C102</f>
        <v>1.6528925619834711E-2</v>
      </c>
      <c r="I105" s="37">
        <f>E102</f>
        <v>0</v>
      </c>
    </row>
    <row r="106" spans="1:9" x14ac:dyDescent="0.2">
      <c r="A106" s="29" t="s">
        <v>183</v>
      </c>
      <c r="B106" s="10">
        <f>GETPIVOTDATA("Code Before1",$A$12,"Code Before1","Sad")+GETPIVOTDATA("Code Before2",$D$12,"Code Before2","Sad")</f>
        <v>6</v>
      </c>
      <c r="C106" s="30">
        <f t="shared" si="3"/>
        <v>4.9586776859504134E-2</v>
      </c>
      <c r="D106">
        <v>0</v>
      </c>
      <c r="E106" s="27">
        <v>0</v>
      </c>
      <c r="G106" s="29" t="s">
        <v>377</v>
      </c>
      <c r="H106" s="37">
        <f>C99</f>
        <v>0</v>
      </c>
      <c r="I106" s="37">
        <f>E99</f>
        <v>0.22764227642276422</v>
      </c>
    </row>
    <row r="107" spans="1:9" x14ac:dyDescent="0.2">
      <c r="A107" s="29" t="s">
        <v>63</v>
      </c>
      <c r="B107" s="10">
        <f>GETPIVOTDATA("Code Before1",$A$12,"Code Before1","Tired")+GETPIVOTDATA("Code Before2",$D$12,"Code Before2","Tired")+GETPIVOTDATA("Code Before3",$G$12,"Code Before3","Tired")+GETPIVOTDATA("Code Before4",$J$12,"Code Before4","Tired")</f>
        <v>11</v>
      </c>
      <c r="C107" s="30">
        <f t="shared" si="3"/>
        <v>9.0909090909090912E-2</v>
      </c>
      <c r="D107">
        <v>7</v>
      </c>
      <c r="E107" s="27">
        <v>0.06</v>
      </c>
      <c r="G107" s="36" t="s">
        <v>341</v>
      </c>
      <c r="H107" s="37">
        <f>C100</f>
        <v>0</v>
      </c>
      <c r="I107" s="37">
        <f>E100</f>
        <v>7.3170731707317069E-2</v>
      </c>
    </row>
    <row r="108" spans="1:9" x14ac:dyDescent="0.2">
      <c r="A108" s="29" t="s">
        <v>399</v>
      </c>
      <c r="B108" s="10">
        <f>GETPIVOTDATA("Code Before1",$A$12,"Code Before1","Unconfident")+GETPIVOTDATA("Code Before2",$D$12,"Code Before2","Unconfident")</f>
        <v>2</v>
      </c>
      <c r="C108" s="30">
        <f t="shared" si="3"/>
        <v>1.6528925619834711E-2</v>
      </c>
      <c r="D108">
        <v>0</v>
      </c>
      <c r="E108" s="27">
        <v>0</v>
      </c>
      <c r="G108" s="36" t="s">
        <v>397</v>
      </c>
      <c r="H108" s="37">
        <f>C101</f>
        <v>0</v>
      </c>
      <c r="I108" s="37">
        <f>E101</f>
        <v>0.24</v>
      </c>
    </row>
    <row r="109" spans="1:9" x14ac:dyDescent="0.2">
      <c r="A109" s="28" t="s">
        <v>364</v>
      </c>
      <c r="B109" s="10">
        <v>121</v>
      </c>
      <c r="C109" s="10"/>
      <c r="E109" s="27"/>
    </row>
    <row r="111" spans="1:9" x14ac:dyDescent="0.2">
      <c r="A111" s="35" t="s">
        <v>365</v>
      </c>
      <c r="D111" t="s">
        <v>376</v>
      </c>
      <c r="G111" s="10"/>
      <c r="H111" s="10" t="s">
        <v>401</v>
      </c>
    </row>
    <row r="112" spans="1:9" x14ac:dyDescent="0.2">
      <c r="A112" s="29" t="s">
        <v>105</v>
      </c>
      <c r="B112" s="10">
        <f>GETPIVOTDATA("Code Before1",$A$12,"Code Before1","Don't know much about language / culture")+GETPIVOTDATA("Code Before2",$D$12,"Code Before2","Don't know much about language / culture")+GETPIVOTDATA("Code Before3",$G$12,"Code Before3","Don't know much about language / culture")+GETPIVOTDATA("Code Before4",$J$12,"Code Before4","Don't know much about language / culture")</f>
        <v>15</v>
      </c>
      <c r="C112" s="30">
        <f>B112/$B$44</f>
        <v>0.12396694214876033</v>
      </c>
      <c r="D112" s="29" t="s">
        <v>113</v>
      </c>
      <c r="E112" s="10">
        <f>GETPIVOTDATA("Code After1",$A$47,"Code After1","Learned a lot / know more than I did before")+GETPIVOTDATA("Code After2",$D$47,"Code After2","Learned a lot / know more than I did before")+GETPIVOTDATA("Code After3",$G$47,"Code After3","Learned a lot / know more than I did before")</f>
        <v>40</v>
      </c>
      <c r="F112" s="30">
        <f>E112/$B$93</f>
        <v>0.32520325203252032</v>
      </c>
      <c r="G112" s="29" t="s">
        <v>109</v>
      </c>
      <c r="H112" s="37">
        <v>0.42</v>
      </c>
    </row>
    <row r="113" spans="1:8" x14ac:dyDescent="0.2">
      <c r="A113" s="29" t="s">
        <v>110</v>
      </c>
      <c r="B113" s="10">
        <f>GETPIVOTDATA("Code Before1",$A$12,"Code Before1","Eager to learn")+GETPIVOTDATA("Code Before2",$D$12,"Code Before2","Eager to learn")+GETPIVOTDATA("Code Before3",$G$12,"Code Before3","Eager to learn")</f>
        <v>4</v>
      </c>
      <c r="C113" s="30">
        <f>B113/$B$44</f>
        <v>3.3057851239669422E-2</v>
      </c>
      <c r="D113" s="29" t="s">
        <v>371</v>
      </c>
      <c r="E113" s="10">
        <v>16</v>
      </c>
      <c r="F113" s="30">
        <f>E113/$B$93</f>
        <v>0.13008130081300814</v>
      </c>
      <c r="G113" s="29" t="s">
        <v>405</v>
      </c>
      <c r="H113" s="37">
        <v>0.48</v>
      </c>
    </row>
    <row r="114" spans="1:8" x14ac:dyDescent="0.2">
      <c r="G114" s="29" t="s">
        <v>406</v>
      </c>
      <c r="H114" s="37">
        <v>0.17</v>
      </c>
    </row>
    <row r="115" spans="1:8" x14ac:dyDescent="0.2">
      <c r="G115" s="29" t="s">
        <v>409</v>
      </c>
      <c r="H115" s="37">
        <v>0.12</v>
      </c>
    </row>
    <row r="117" spans="1:8" x14ac:dyDescent="0.2">
      <c r="H117" t="s">
        <v>402</v>
      </c>
    </row>
    <row r="118" spans="1:8" x14ac:dyDescent="0.2">
      <c r="G118" s="29" t="s">
        <v>407</v>
      </c>
      <c r="H118" s="37">
        <f>I97</f>
        <v>2.4390243902439025E-2</v>
      </c>
    </row>
    <row r="119" spans="1:8" x14ac:dyDescent="0.2">
      <c r="G119" s="29" t="s">
        <v>408</v>
      </c>
      <c r="H119" s="37">
        <v>0.6</v>
      </c>
    </row>
    <row r="120" spans="1:8" x14ac:dyDescent="0.2">
      <c r="G120" s="29" t="s">
        <v>409</v>
      </c>
      <c r="H120" s="37">
        <v>0.03</v>
      </c>
    </row>
    <row r="121" spans="1:8" x14ac:dyDescent="0.2">
      <c r="G121" s="29" t="s">
        <v>410</v>
      </c>
      <c r="H121" s="37">
        <v>0.23</v>
      </c>
    </row>
    <row r="122" spans="1:8" x14ac:dyDescent="0.2">
      <c r="G122" s="36" t="s">
        <v>411</v>
      </c>
      <c r="H122" s="37">
        <v>0.24</v>
      </c>
    </row>
    <row r="123" spans="1:8" x14ac:dyDescent="0.2">
      <c r="G123" s="36" t="s">
        <v>341</v>
      </c>
      <c r="H123" s="38">
        <v>7.0000000000000007E-2</v>
      </c>
    </row>
    <row r="125" spans="1:8" x14ac:dyDescent="0.2">
      <c r="G125" s="29"/>
    </row>
    <row r="126" spans="1:8" x14ac:dyDescent="0.2">
      <c r="G126" s="29"/>
    </row>
    <row r="129" spans="1:3" x14ac:dyDescent="0.2">
      <c r="A129" s="24" t="s">
        <v>0</v>
      </c>
      <c r="B129" t="s">
        <v>2</v>
      </c>
    </row>
    <row r="131" spans="1:3" x14ac:dyDescent="0.2">
      <c r="A131" s="24" t="s">
        <v>355</v>
      </c>
      <c r="B131" t="s">
        <v>354</v>
      </c>
      <c r="C131" t="s">
        <v>358</v>
      </c>
    </row>
    <row r="132" spans="1:3" x14ac:dyDescent="0.2">
      <c r="A132" s="25" t="s">
        <v>313</v>
      </c>
      <c r="B132" s="23">
        <v>6</v>
      </c>
      <c r="C132" s="26">
        <v>8.5714285714285715E-2</v>
      </c>
    </row>
    <row r="133" spans="1:3" x14ac:dyDescent="0.2">
      <c r="A133" s="25" t="s">
        <v>314</v>
      </c>
      <c r="B133" s="23">
        <v>2</v>
      </c>
      <c r="C133" s="26">
        <v>2.8571428571428571E-2</v>
      </c>
    </row>
    <row r="134" spans="1:3" x14ac:dyDescent="0.2">
      <c r="A134" s="25" t="s">
        <v>120</v>
      </c>
      <c r="B134" s="23">
        <v>62</v>
      </c>
      <c r="C134" s="26">
        <v>0.88571428571428568</v>
      </c>
    </row>
    <row r="135" spans="1:3" x14ac:dyDescent="0.2">
      <c r="A135" s="25" t="s">
        <v>356</v>
      </c>
      <c r="B135" s="23"/>
      <c r="C135" s="26">
        <v>0</v>
      </c>
    </row>
    <row r="136" spans="1:3" x14ac:dyDescent="0.2">
      <c r="A136" s="25" t="s">
        <v>357</v>
      </c>
      <c r="B136" s="23">
        <v>70</v>
      </c>
      <c r="C136" s="26">
        <v>1</v>
      </c>
    </row>
    <row r="138" spans="1:3" x14ac:dyDescent="0.2">
      <c r="A138" s="24" t="s">
        <v>0</v>
      </c>
      <c r="B138" t="s">
        <v>10</v>
      </c>
    </row>
    <row r="140" spans="1:3" x14ac:dyDescent="0.2">
      <c r="A140" s="24" t="s">
        <v>355</v>
      </c>
      <c r="B140" t="s">
        <v>354</v>
      </c>
      <c r="C140" t="s">
        <v>358</v>
      </c>
    </row>
    <row r="141" spans="1:3" x14ac:dyDescent="0.2">
      <c r="A141" s="25" t="s">
        <v>120</v>
      </c>
      <c r="B141" s="23">
        <v>13</v>
      </c>
      <c r="C141" s="26">
        <v>1</v>
      </c>
    </row>
    <row r="142" spans="1:3" x14ac:dyDescent="0.2">
      <c r="A142" s="25" t="s">
        <v>356</v>
      </c>
      <c r="B142" s="23"/>
      <c r="C142" s="26">
        <v>0</v>
      </c>
    </row>
    <row r="143" spans="1:3" x14ac:dyDescent="0.2">
      <c r="A143" s="25" t="s">
        <v>357</v>
      </c>
      <c r="B143" s="23">
        <v>13</v>
      </c>
      <c r="C143" s="26">
        <v>1</v>
      </c>
    </row>
    <row r="146" spans="1:3" x14ac:dyDescent="0.2">
      <c r="A146" s="24" t="s">
        <v>0</v>
      </c>
      <c r="B146" t="s">
        <v>14</v>
      </c>
    </row>
    <row r="148" spans="1:3" x14ac:dyDescent="0.2">
      <c r="A148" s="24" t="s">
        <v>355</v>
      </c>
      <c r="B148" t="s">
        <v>354</v>
      </c>
      <c r="C148" t="s">
        <v>358</v>
      </c>
    </row>
    <row r="149" spans="1:3" x14ac:dyDescent="0.2">
      <c r="A149" s="25" t="s">
        <v>120</v>
      </c>
      <c r="B149" s="23">
        <v>20</v>
      </c>
      <c r="C149" s="26">
        <v>1</v>
      </c>
    </row>
    <row r="150" spans="1:3" x14ac:dyDescent="0.2">
      <c r="A150" s="25" t="s">
        <v>356</v>
      </c>
      <c r="B150" s="23"/>
      <c r="C150" s="26">
        <v>0</v>
      </c>
    </row>
    <row r="151" spans="1:3" x14ac:dyDescent="0.2">
      <c r="A151" s="25" t="s">
        <v>357</v>
      </c>
      <c r="B151" s="23">
        <v>20</v>
      </c>
      <c r="C151" s="26">
        <v>1</v>
      </c>
    </row>
    <row r="153" spans="1:3" x14ac:dyDescent="0.2">
      <c r="A153" s="24" t="s">
        <v>0</v>
      </c>
      <c r="B153" t="s">
        <v>18</v>
      </c>
    </row>
    <row r="155" spans="1:3" x14ac:dyDescent="0.2">
      <c r="A155" s="24" t="s">
        <v>355</v>
      </c>
      <c r="B155" t="s">
        <v>354</v>
      </c>
      <c r="C155" t="s">
        <v>358</v>
      </c>
    </row>
    <row r="156" spans="1:3" x14ac:dyDescent="0.2">
      <c r="A156" s="25" t="s">
        <v>120</v>
      </c>
      <c r="B156" s="23">
        <v>27</v>
      </c>
      <c r="C156" s="26">
        <v>1</v>
      </c>
    </row>
    <row r="157" spans="1:3" x14ac:dyDescent="0.2">
      <c r="A157" s="25" t="s">
        <v>356</v>
      </c>
      <c r="B157" s="23"/>
      <c r="C157" s="26">
        <v>0</v>
      </c>
    </row>
    <row r="158" spans="1:3" x14ac:dyDescent="0.2">
      <c r="A158" s="25" t="s">
        <v>357</v>
      </c>
      <c r="B158" s="23">
        <v>27</v>
      </c>
      <c r="C158" s="26">
        <v>1</v>
      </c>
    </row>
  </sheetData>
  <pageMargins left="0.7" right="0.7" top="0.75" bottom="0.75" header="0.3" footer="0.3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DA8E-B46F-3D47-A503-83DDFF942D39}">
  <dimension ref="A1:AC30"/>
  <sheetViews>
    <sheetView tabSelected="1" zoomScale="189" zoomScaleNormal="189" workbookViewId="0">
      <selection activeCell="A2" sqref="A2"/>
    </sheetView>
  </sheetViews>
  <sheetFormatPr baseColWidth="10" defaultRowHeight="16" x14ac:dyDescent="0.2"/>
  <cols>
    <col min="1" max="1" width="10.83203125" style="2"/>
    <col min="2" max="2" width="17.5" style="2" customWidth="1"/>
    <col min="3" max="3" width="14.5" style="2" customWidth="1"/>
    <col min="4" max="4" width="10.83203125" style="2"/>
    <col min="5" max="5" width="20" style="4" customWidth="1"/>
    <col min="6" max="6" width="13.5" style="3" customWidth="1"/>
    <col min="7" max="7" width="10.83203125" style="3"/>
    <col min="8" max="9" width="10.83203125" style="8"/>
    <col min="10" max="10" width="17.6640625" style="5" customWidth="1"/>
    <col min="11" max="11" width="10.83203125" style="3"/>
    <col min="12" max="13" width="10.83203125" style="9"/>
    <col min="14" max="15" width="10.83203125" style="4"/>
    <col min="16" max="17" width="10.83203125" style="9"/>
    <col min="18" max="18" width="10.83203125" style="11"/>
    <col min="19" max="19" width="29.83203125" style="5" customWidth="1"/>
    <col min="20" max="21" width="10.83203125" style="3"/>
    <col min="22" max="22" width="16.33203125" style="7" customWidth="1"/>
    <col min="23" max="23" width="15.33203125" style="3" customWidth="1"/>
    <col min="24" max="24" width="10.83203125" style="3"/>
    <col min="25" max="25" width="10.83203125" style="2"/>
    <col min="26" max="26" width="10.83203125" style="3"/>
    <col min="27" max="27" width="10.83203125" style="2"/>
    <col min="28" max="29" width="10.83203125" style="6"/>
    <col min="30" max="16384" width="10.83203125" style="2"/>
  </cols>
  <sheetData>
    <row r="1" spans="1:29" ht="51" x14ac:dyDescent="0.2">
      <c r="A1" s="12" t="s">
        <v>1</v>
      </c>
      <c r="B1" s="12" t="s">
        <v>7</v>
      </c>
      <c r="C1" s="12" t="s">
        <v>23</v>
      </c>
      <c r="D1" s="12" t="s">
        <v>25</v>
      </c>
      <c r="E1" s="13" t="s">
        <v>422</v>
      </c>
      <c r="F1" s="14" t="s">
        <v>36</v>
      </c>
      <c r="G1" s="14" t="s">
        <v>37</v>
      </c>
      <c r="H1" s="14" t="s">
        <v>38</v>
      </c>
      <c r="I1" s="14" t="s">
        <v>39</v>
      </c>
      <c r="J1" s="15" t="s">
        <v>30</v>
      </c>
      <c r="K1" s="14" t="s">
        <v>40</v>
      </c>
      <c r="L1" s="14" t="s">
        <v>41</v>
      </c>
      <c r="M1" s="14" t="s">
        <v>42</v>
      </c>
      <c r="N1" s="13" t="s">
        <v>315</v>
      </c>
      <c r="O1" s="13" t="s">
        <v>316</v>
      </c>
      <c r="P1" s="14" t="s">
        <v>332</v>
      </c>
      <c r="Q1" s="14" t="s">
        <v>333</v>
      </c>
      <c r="R1" s="16" t="s">
        <v>353</v>
      </c>
      <c r="S1" s="12" t="s">
        <v>44</v>
      </c>
      <c r="T1" s="14" t="s">
        <v>43</v>
      </c>
      <c r="U1" s="14" t="s">
        <v>45</v>
      </c>
      <c r="V1" s="12" t="s">
        <v>123</v>
      </c>
      <c r="W1" s="14" t="s">
        <v>124</v>
      </c>
      <c r="X1" s="2"/>
      <c r="Z1" s="2"/>
      <c r="AB1" s="2"/>
      <c r="AC1" s="2"/>
    </row>
    <row r="2" spans="1:29" ht="34" x14ac:dyDescent="0.2">
      <c r="A2" s="17"/>
      <c r="B2" s="17"/>
      <c r="C2" s="17"/>
      <c r="D2" s="17"/>
      <c r="E2" s="18"/>
      <c r="F2" s="19"/>
      <c r="G2" s="19"/>
      <c r="H2" s="19"/>
      <c r="I2" s="19"/>
      <c r="J2" s="20"/>
      <c r="K2" s="19"/>
      <c r="L2" s="19"/>
      <c r="M2" s="19"/>
      <c r="N2" s="18" t="s">
        <v>424</v>
      </c>
      <c r="O2" s="18" t="s">
        <v>423</v>
      </c>
      <c r="P2" s="19" t="s">
        <v>424</v>
      </c>
      <c r="Q2" s="19" t="s">
        <v>423</v>
      </c>
      <c r="R2" s="21" t="s">
        <v>425</v>
      </c>
      <c r="S2" s="17"/>
      <c r="T2" s="19"/>
      <c r="U2" s="19"/>
      <c r="V2" s="17"/>
      <c r="W2" s="19"/>
      <c r="X2" s="2"/>
      <c r="Z2" s="2"/>
      <c r="AB2" s="2"/>
      <c r="AC2" s="2"/>
    </row>
    <row r="3" spans="1:29" x14ac:dyDescent="0.2">
      <c r="A3" s="22"/>
      <c r="B3" s="22"/>
      <c r="C3" s="22"/>
      <c r="D3" s="22"/>
      <c r="E3" s="18"/>
      <c r="F3" s="19"/>
      <c r="G3" s="19"/>
      <c r="H3" s="19"/>
      <c r="I3" s="19"/>
      <c r="J3" s="20"/>
      <c r="K3" s="19"/>
      <c r="L3" s="19"/>
      <c r="M3" s="19"/>
      <c r="N3" s="18"/>
      <c r="O3" s="18"/>
      <c r="P3" s="19"/>
      <c r="Q3" s="19"/>
      <c r="R3" s="21"/>
      <c r="S3" s="22"/>
      <c r="T3" s="19"/>
      <c r="U3" s="19"/>
      <c r="V3" s="22"/>
      <c r="W3" s="19"/>
      <c r="X3" s="2"/>
      <c r="Z3" s="2"/>
      <c r="AB3" s="2"/>
      <c r="AC3" s="2"/>
    </row>
    <row r="4" spans="1:29" x14ac:dyDescent="0.2">
      <c r="A4" s="17"/>
      <c r="B4" s="17"/>
      <c r="C4" s="17"/>
      <c r="D4" s="17"/>
      <c r="E4" s="18"/>
      <c r="F4" s="19"/>
      <c r="G4" s="19"/>
      <c r="H4" s="19"/>
      <c r="I4" s="19"/>
      <c r="J4" s="20"/>
      <c r="K4" s="19"/>
      <c r="L4" s="19"/>
      <c r="M4" s="19"/>
      <c r="N4" s="18"/>
      <c r="O4" s="18"/>
      <c r="P4" s="19"/>
      <c r="Q4" s="19"/>
      <c r="R4" s="21"/>
      <c r="S4" s="17"/>
      <c r="T4" s="19"/>
      <c r="U4" s="19"/>
      <c r="V4" s="17"/>
      <c r="W4" s="19"/>
      <c r="X4" s="2"/>
      <c r="Z4" s="2"/>
      <c r="AB4" s="2"/>
      <c r="AC4" s="2"/>
    </row>
    <row r="5" spans="1:29" x14ac:dyDescent="0.2">
      <c r="A5" s="22"/>
      <c r="B5" s="22"/>
      <c r="C5" s="22"/>
      <c r="D5" s="22"/>
      <c r="E5" s="18"/>
      <c r="F5" s="19"/>
      <c r="G5" s="19"/>
      <c r="H5" s="19"/>
      <c r="I5" s="19"/>
      <c r="J5" s="20"/>
      <c r="K5" s="19"/>
      <c r="L5" s="19"/>
      <c r="M5" s="19"/>
      <c r="N5" s="18"/>
      <c r="O5" s="18"/>
      <c r="P5" s="19"/>
      <c r="Q5" s="19"/>
      <c r="R5" s="21"/>
      <c r="S5" s="22"/>
      <c r="T5" s="19"/>
      <c r="U5" s="19"/>
      <c r="V5" s="22"/>
      <c r="W5" s="19"/>
      <c r="X5" s="2"/>
      <c r="Z5" s="2"/>
      <c r="AB5" s="2"/>
      <c r="AC5" s="2"/>
    </row>
    <row r="6" spans="1:29" x14ac:dyDescent="0.2">
      <c r="A6" s="17"/>
      <c r="B6" s="17"/>
      <c r="C6" s="17"/>
      <c r="D6" s="17"/>
      <c r="E6" s="18"/>
      <c r="F6" s="19"/>
      <c r="G6" s="19"/>
      <c r="H6" s="19"/>
      <c r="I6" s="19"/>
      <c r="J6" s="20"/>
      <c r="K6" s="19"/>
      <c r="L6" s="19"/>
      <c r="M6" s="19"/>
      <c r="N6" s="18"/>
      <c r="O6" s="18"/>
      <c r="P6" s="19"/>
      <c r="Q6" s="19"/>
      <c r="R6" s="21"/>
      <c r="S6" s="17"/>
      <c r="T6" s="19"/>
      <c r="U6" s="19"/>
      <c r="V6" s="17"/>
      <c r="W6" s="19"/>
      <c r="X6" s="2"/>
      <c r="Z6" s="2"/>
      <c r="AB6" s="2"/>
      <c r="AC6" s="2"/>
    </row>
    <row r="7" spans="1:29" x14ac:dyDescent="0.2">
      <c r="A7" s="22"/>
      <c r="B7" s="22"/>
      <c r="C7" s="22"/>
      <c r="D7" s="22"/>
      <c r="E7" s="18"/>
      <c r="F7" s="19"/>
      <c r="G7" s="19"/>
      <c r="H7" s="19"/>
      <c r="I7" s="19"/>
      <c r="J7" s="20"/>
      <c r="K7" s="19"/>
      <c r="L7" s="19"/>
      <c r="M7" s="19"/>
      <c r="N7" s="18"/>
      <c r="O7" s="18"/>
      <c r="P7" s="19"/>
      <c r="Q7" s="19"/>
      <c r="R7" s="21"/>
      <c r="S7" s="22"/>
      <c r="T7" s="19"/>
      <c r="U7" s="19"/>
      <c r="V7" s="22"/>
      <c r="W7" s="19"/>
      <c r="X7" s="2"/>
      <c r="Z7" s="2"/>
      <c r="AB7" s="2"/>
      <c r="AC7" s="2"/>
    </row>
    <row r="8" spans="1:29" x14ac:dyDescent="0.2">
      <c r="A8" s="17"/>
      <c r="B8" s="17"/>
      <c r="C8" s="17"/>
      <c r="D8" s="17"/>
      <c r="E8" s="18"/>
      <c r="F8" s="19"/>
      <c r="G8" s="19"/>
      <c r="H8" s="19"/>
      <c r="I8" s="19"/>
      <c r="J8" s="20"/>
      <c r="K8" s="19"/>
      <c r="L8" s="19"/>
      <c r="M8" s="19"/>
      <c r="N8" s="18"/>
      <c r="O8" s="18"/>
      <c r="P8" s="19"/>
      <c r="Q8" s="19"/>
      <c r="R8" s="21"/>
      <c r="S8" s="17"/>
      <c r="T8" s="19"/>
      <c r="U8" s="19"/>
      <c r="V8" s="17"/>
      <c r="W8" s="19"/>
      <c r="X8" s="2"/>
      <c r="Z8" s="2"/>
      <c r="AB8" s="2"/>
      <c r="AC8" s="2"/>
    </row>
    <row r="9" spans="1:29" customFormat="1" x14ac:dyDescent="0.2"/>
    <row r="10" spans="1:29" customFormat="1" x14ac:dyDescent="0.2"/>
    <row r="11" spans="1:29" customFormat="1" x14ac:dyDescent="0.2"/>
    <row r="12" spans="1:29" customFormat="1" x14ac:dyDescent="0.2"/>
    <row r="13" spans="1:29" customFormat="1" x14ac:dyDescent="0.2"/>
    <row r="14" spans="1:29" customFormat="1" x14ac:dyDescent="0.2"/>
    <row r="15" spans="1:29" customFormat="1" x14ac:dyDescent="0.2"/>
    <row r="16" spans="1:29" customFormat="1" x14ac:dyDescent="0.2"/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</sheetData>
  <autoFilter ref="A1:AC1" xr:uid="{A7D35006-DC82-DD42-B40E-F5A1458748A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SCHOOLS</vt:lpstr>
      <vt:lpstr>Negative responses</vt:lpstr>
      <vt:lpstr>Sheet1</vt:lpstr>
      <vt:lpstr>PIVOT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Bailey</dc:creator>
  <cp:lastModifiedBy>Jackie Bailey</cp:lastModifiedBy>
  <dcterms:created xsi:type="dcterms:W3CDTF">2019-01-14T02:09:29Z</dcterms:created>
  <dcterms:modified xsi:type="dcterms:W3CDTF">2019-01-29T04:46:05Z</dcterms:modified>
</cp:coreProperties>
</file>